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xr:revisionPtr revIDLastSave="0" documentId="8_{069B9185-594D-485D-B575-2983A103DCF6}" xr6:coauthVersionLast="47" xr6:coauthVersionMax="47" xr10:uidLastSave="{00000000-0000-0000-0000-000000000000}"/>
  <bookViews>
    <workbookView xWindow="1520" yWindow="1520" windowWidth="14440" windowHeight="10970" tabRatio="676" activeTab="1" xr2:uid="{00000000-000D-0000-FFFF-FFFF00000000}"/>
  </bookViews>
  <sheets>
    <sheet name="V Form D-Dec RW" sheetId="1" r:id="rId1"/>
    <sheet name="V Form C-RW" sheetId="3" r:id="rId2"/>
    <sheet name="V Form D-Dec CW" sheetId="18" r:id="rId3"/>
    <sheet name="V Form C2-CW" sheetId="4" r:id="rId4"/>
    <sheet name="Indirect Costs Calc (VT-Indire)" sheetId="16" r:id="rId5"/>
    <sheet name="Contingency Calc (VT-Cont)" sheetId="15" r:id="rId6"/>
    <sheet name="Escalation Calculator (VT-CEsc)" sheetId="17" r:id="rId7"/>
    <sheet name="V Form D-QTR" sheetId="10" r:id="rId8"/>
    <sheet name="Assumptions_GEN" sheetId="6" state="hidden" r:id="rId9"/>
  </sheets>
  <externalReferences>
    <externalReference r:id="rId10"/>
  </externalReferences>
  <definedNames>
    <definedName name="_xlnm._FilterDatabase" localSheetId="3">'V Form C2-CW'!$C$13:$AJ$13</definedName>
    <definedName name="_xlnm._FilterDatabase" localSheetId="1" hidden="1">'V Form C-RW'!$A$14:$AV$14</definedName>
    <definedName name="CDO">#REF!</definedName>
    <definedName name="Claim_Type" localSheetId="3">[1]Lists!$A$2:$A$4</definedName>
    <definedName name="Claim_Type" localSheetId="1">[1]Lists!$A$2:$A$4</definedName>
    <definedName name="Claim_Type">#REF!</definedName>
    <definedName name="ClaimID" localSheetId="3">'[1]V Form D-Dec'!$B$3</definedName>
    <definedName name="ClaimID" localSheetId="1">'[1]V Form D-Dec'!$B$3</definedName>
    <definedName name="ClaimID" localSheetId="2">'V Form D-Dec CW'!$B$3</definedName>
    <definedName name="ClaimID">'V Form D-Dec RW'!$B$3</definedName>
    <definedName name="DeliveryAgent" localSheetId="3">'[1]V Form D-Dec'!$B$5</definedName>
    <definedName name="DeliveryAgent" localSheetId="1">'[1]V Form D-Dec'!$B$5</definedName>
    <definedName name="DeliveryAgent" localSheetId="2">'V Form D-Dec CW'!$B$5</definedName>
    <definedName name="DeliveryAgent">'V Form D-Dec RW'!$B$5</definedName>
    <definedName name="EventName" localSheetId="3">'[1]V Form D-Dec'!$B$4</definedName>
    <definedName name="EventName" localSheetId="1">'[1]V Form D-Dec'!$B$4</definedName>
    <definedName name="EventName" localSheetId="2">'V Form D-Dec CW'!$B$4</definedName>
    <definedName name="EventName">'V Form D-Dec RW'!$B$4</definedName>
    <definedName name="_xlnm.Print_Area" localSheetId="8">Assumptions_GEN!$A$1:$B$145</definedName>
    <definedName name="_xlnm.Print_Area" localSheetId="5">'Contingency Calc (VT-Cont)'!$A$1:$H$31</definedName>
    <definedName name="_xlnm.Print_Area" localSheetId="6">'Escalation Calculator (VT-CEsc)'!$A$1:$L$25</definedName>
    <definedName name="_xlnm.Print_Area" localSheetId="3">'V Form C2-CW'!$A$1:$EN$97</definedName>
    <definedName name="_xlnm.Print_Area" localSheetId="1">'V Form C-RW'!$A$1:$AV$120</definedName>
    <definedName name="_xlnm.Print_Area" localSheetId="2">'V Form D-Dec CW'!$A$1:$J$19</definedName>
    <definedName name="_xlnm.Print_Area" localSheetId="0">'V Form D-Dec RW'!$A$1:$J$35</definedName>
    <definedName name="Z_F8531A1D_0BE7_4C39_B6F0_44D7931A4F52_.wvu.Cols" localSheetId="8" hidden="1">Assumptions_GEN!$AA:$XFD</definedName>
    <definedName name="Z_F8531A1D_0BE7_4C39_B6F0_44D7931A4F52_.wvu.Cols" localSheetId="3" hidden="1">'V Form C2-CW'!$AU:$XFD</definedName>
    <definedName name="Z_F8531A1D_0BE7_4C39_B6F0_44D7931A4F52_.wvu.Cols" localSheetId="1" hidden="1">'V Form C-RW'!$AW:$XFD</definedName>
    <definedName name="Z_F8531A1D_0BE7_4C39_B6F0_44D7931A4F52_.wvu.FilterData" localSheetId="3" hidden="1">'V Form C2-CW'!$C$13:$AJ$13</definedName>
    <definedName name="Z_F8531A1D_0BE7_4C39_B6F0_44D7931A4F52_.wvu.FilterData" localSheetId="1" hidden="1">'V Form C-RW'!$G$14:$AB$14</definedName>
    <definedName name="Z_F8531A1D_0BE7_4C39_B6F0_44D7931A4F52_.wvu.PrintArea" localSheetId="8" hidden="1">Assumptions_GEN!$A$1:$B$145</definedName>
    <definedName name="Z_F8531A1D_0BE7_4C39_B6F0_44D7931A4F52_.wvu.PrintArea" localSheetId="3" hidden="1">'V Form C2-CW'!$A$1:$AL$97</definedName>
    <definedName name="Z_F8531A1D_0BE7_4C39_B6F0_44D7931A4F52_.wvu.PrintArea" localSheetId="1" hidden="1">'V Form C-RW'!$A$1:$AC$120</definedName>
    <definedName name="Z_F8531A1D_0BE7_4C39_B6F0_44D7931A4F52_.wvu.PrintArea" localSheetId="2" hidden="1">'V Form D-Dec CW'!$A$1:$J$19</definedName>
    <definedName name="Z_F8531A1D_0BE7_4C39_B6F0_44D7931A4F52_.wvu.PrintArea" localSheetId="0" hidden="1">'V Form D-Dec RW'!$A$1:$J$21</definedName>
    <definedName name="Z_F8531A1D_0BE7_4C39_B6F0_44D7931A4F52_.wvu.Rows" localSheetId="3" hidden="1">'V Form C2-CW'!$56:$1048576</definedName>
    <definedName name="Z_F8531A1D_0BE7_4C39_B6F0_44D7931A4F52_.wvu.Rows" localSheetId="1" hidden="1">'V Form C-RW'!$56:$1048576</definedName>
  </definedNames>
  <calcPr calcId="191029"/>
  <customWorkbookViews>
    <customWorkbookView name="Kate Atherton (DTF) - Personal View" guid="{F8531A1D-0BE7-4C39-B6F0-44D7931A4F52}" mergeInterval="0" personalView="1" xWindow="2289" yWindow="54" windowWidth="1726" windowHeight="104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6" i="10" l="1"/>
  <c r="AC6" i="10" s="1"/>
  <c r="AC5" i="10" s="1"/>
  <c r="W6" i="10"/>
  <c r="W5" i="10" s="1"/>
  <c r="P6" i="10"/>
  <c r="AA5" i="10"/>
  <c r="Z5" i="10"/>
  <c r="Y5" i="10"/>
  <c r="X5" i="10"/>
  <c r="V5" i="10"/>
  <c r="U5" i="10"/>
  <c r="T5" i="10"/>
  <c r="S5" i="10"/>
  <c r="P5" i="10"/>
  <c r="O5" i="10"/>
  <c r="N5" i="10"/>
  <c r="L5" i="10"/>
  <c r="K5" i="10"/>
  <c r="A5" i="10"/>
  <c r="B18" i="17"/>
  <c r="B22" i="17" s="1"/>
  <c r="B13" i="17"/>
  <c r="B12" i="17"/>
  <c r="B20" i="17" s="1"/>
  <c r="B24" i="17" s="1"/>
  <c r="G19" i="15"/>
  <c r="M12" i="16"/>
  <c r="L12" i="16"/>
  <c r="X51" i="4" s="1"/>
  <c r="O11" i="16"/>
  <c r="J11" i="16"/>
  <c r="F11" i="16"/>
  <c r="O10" i="16"/>
  <c r="J10" i="16"/>
  <c r="F10" i="16"/>
  <c r="O9" i="16"/>
  <c r="P9" i="16" s="1"/>
  <c r="J9" i="16"/>
  <c r="F9" i="16"/>
  <c r="O8" i="16"/>
  <c r="J8" i="16"/>
  <c r="F8" i="16"/>
  <c r="O7" i="16"/>
  <c r="P7" i="16" s="1"/>
  <c r="J7" i="16"/>
  <c r="F7" i="16"/>
  <c r="P6" i="16"/>
  <c r="O6" i="16"/>
  <c r="J6" i="16"/>
  <c r="F6" i="16"/>
  <c r="P5" i="16"/>
  <c r="O5" i="16"/>
  <c r="J5" i="16"/>
  <c r="F5" i="16"/>
  <c r="O4" i="16"/>
  <c r="O12" i="16" s="1"/>
  <c r="J4" i="16"/>
  <c r="J12" i="16" s="1"/>
  <c r="F4" i="16"/>
  <c r="AT54" i="4"/>
  <c r="Z54" i="4"/>
  <c r="AA53" i="4" s="1"/>
  <c r="AB53" i="4" s="1"/>
  <c r="W54" i="4"/>
  <c r="X53" i="4" s="1"/>
  <c r="AU53" i="4"/>
  <c r="AC53" i="4"/>
  <c r="A53" i="4"/>
  <c r="AU52" i="4"/>
  <c r="AC52" i="4"/>
  <c r="X52" i="4"/>
  <c r="A52" i="4"/>
  <c r="AU51" i="4"/>
  <c r="AC51" i="4"/>
  <c r="AB51" i="4"/>
  <c r="AA51" i="4"/>
  <c r="A51" i="4"/>
  <c r="AU50" i="4"/>
  <c r="AC50" i="4"/>
  <c r="AB50" i="4"/>
  <c r="AA50" i="4"/>
  <c r="A50" i="4"/>
  <c r="AU49" i="4"/>
  <c r="AC49" i="4"/>
  <c r="AB49" i="4"/>
  <c r="AA49" i="4"/>
  <c r="D49" i="4"/>
  <c r="A49" i="4"/>
  <c r="AU48" i="4"/>
  <c r="AC48" i="4"/>
  <c r="AA48" i="4"/>
  <c r="AB48" i="4" s="1"/>
  <c r="X48" i="4"/>
  <c r="AD48" i="4" s="1"/>
  <c r="A48" i="4"/>
  <c r="AU47" i="4"/>
  <c r="AC47" i="4"/>
  <c r="AA47" i="4"/>
  <c r="AD47" i="4" s="1"/>
  <c r="Y47" i="4"/>
  <c r="X47" i="4"/>
  <c r="A47" i="4"/>
  <c r="AU46" i="4"/>
  <c r="AE46" i="4"/>
  <c r="AD46" i="4"/>
  <c r="AC46" i="4"/>
  <c r="AB46" i="4"/>
  <c r="AA46" i="4"/>
  <c r="Y46" i="4"/>
  <c r="X46" i="4"/>
  <c r="A46" i="4"/>
  <c r="AU45" i="4"/>
  <c r="AC45" i="4"/>
  <c r="AB45" i="4"/>
  <c r="AA45" i="4"/>
  <c r="X45" i="4"/>
  <c r="Y45" i="4" s="1"/>
  <c r="A45" i="4"/>
  <c r="AU44" i="4"/>
  <c r="AC44" i="4"/>
  <c r="AA44" i="4"/>
  <c r="AB44" i="4" s="1"/>
  <c r="X44" i="4"/>
  <c r="AD44" i="4" s="1"/>
  <c r="A44" i="4"/>
  <c r="AU43" i="4"/>
  <c r="AC43" i="4"/>
  <c r="AA43" i="4"/>
  <c r="AD43" i="4" s="1"/>
  <c r="Y43" i="4"/>
  <c r="X43" i="4"/>
  <c r="A43" i="4"/>
  <c r="AU42" i="4"/>
  <c r="AD42" i="4"/>
  <c r="AC42" i="4"/>
  <c r="AB42" i="4"/>
  <c r="AA42" i="4"/>
  <c r="Y42" i="4"/>
  <c r="X42" i="4"/>
  <c r="M42" i="4"/>
  <c r="A42" i="4"/>
  <c r="AU41" i="4"/>
  <c r="AC41" i="4"/>
  <c r="AB41" i="4"/>
  <c r="AA41" i="4"/>
  <c r="X41" i="4"/>
  <c r="Y41" i="4" s="1"/>
  <c r="M41" i="4"/>
  <c r="A41" i="4"/>
  <c r="AU40" i="4"/>
  <c r="AC40" i="4"/>
  <c r="AA40" i="4"/>
  <c r="AB40" i="4" s="1"/>
  <c r="X40" i="4"/>
  <c r="A40" i="4"/>
  <c r="AU39" i="4"/>
  <c r="AC39" i="4"/>
  <c r="AA39" i="4"/>
  <c r="AD39" i="4" s="1"/>
  <c r="Y39" i="4"/>
  <c r="X39" i="4"/>
  <c r="A39" i="4"/>
  <c r="AU38" i="4"/>
  <c r="AD38" i="4"/>
  <c r="AC38" i="4"/>
  <c r="AB38" i="4"/>
  <c r="AA38" i="4"/>
  <c r="Y38" i="4"/>
  <c r="X38" i="4"/>
  <c r="M38" i="4"/>
  <c r="A38" i="4"/>
  <c r="AU37" i="4"/>
  <c r="AC37" i="4"/>
  <c r="AB37" i="4"/>
  <c r="AA37" i="4"/>
  <c r="X37" i="4"/>
  <c r="Y37" i="4" s="1"/>
  <c r="O37" i="4"/>
  <c r="D37" i="4"/>
  <c r="A37" i="4"/>
  <c r="AU36" i="4"/>
  <c r="AC36" i="4"/>
  <c r="AA36" i="4"/>
  <c r="AB36" i="4" s="1"/>
  <c r="Y36" i="4"/>
  <c r="X36" i="4"/>
  <c r="A36" i="4"/>
  <c r="AU35" i="4"/>
  <c r="AC35" i="4"/>
  <c r="AB35" i="4"/>
  <c r="AA35" i="4"/>
  <c r="X35" i="4"/>
  <c r="A35" i="4"/>
  <c r="AU34" i="4"/>
  <c r="AC34" i="4"/>
  <c r="AA34" i="4"/>
  <c r="X34" i="4"/>
  <c r="Y34" i="4" s="1"/>
  <c r="N34" i="4"/>
  <c r="C34" i="4"/>
  <c r="A34" i="4"/>
  <c r="AU33" i="4"/>
  <c r="AE33" i="4"/>
  <c r="AD33" i="4"/>
  <c r="AC33" i="4"/>
  <c r="AA33" i="4"/>
  <c r="AB33" i="4" s="1"/>
  <c r="X33" i="4"/>
  <c r="Y33" i="4" s="1"/>
  <c r="A33" i="4"/>
  <c r="AU32" i="4"/>
  <c r="AE32" i="4"/>
  <c r="AD32" i="4"/>
  <c r="AC32" i="4"/>
  <c r="AB32" i="4"/>
  <c r="AA32" i="4"/>
  <c r="Y32" i="4"/>
  <c r="X32" i="4"/>
  <c r="A32" i="4"/>
  <c r="AU31" i="4"/>
  <c r="AC31" i="4"/>
  <c r="AB31" i="4"/>
  <c r="AA31" i="4"/>
  <c r="X31" i="4"/>
  <c r="G31" i="4"/>
  <c r="A31" i="4"/>
  <c r="AU30" i="4"/>
  <c r="AC30" i="4"/>
  <c r="AA30" i="4"/>
  <c r="Y30" i="4"/>
  <c r="X30" i="4"/>
  <c r="H30" i="4"/>
  <c r="A30" i="4"/>
  <c r="AU29" i="4"/>
  <c r="AD29" i="4"/>
  <c r="AC29" i="4"/>
  <c r="AB29" i="4"/>
  <c r="AA29" i="4"/>
  <c r="Y29" i="4"/>
  <c r="X29" i="4"/>
  <c r="K29" i="4"/>
  <c r="A29" i="4"/>
  <c r="AU28" i="4"/>
  <c r="AE28" i="4"/>
  <c r="AD28" i="4"/>
  <c r="AC28" i="4"/>
  <c r="AB28" i="4"/>
  <c r="AA28" i="4"/>
  <c r="X28" i="4"/>
  <c r="Y28" i="4" s="1"/>
  <c r="E28" i="4"/>
  <c r="A28" i="4"/>
  <c r="AU27" i="4"/>
  <c r="AC27" i="4"/>
  <c r="AA27" i="4"/>
  <c r="AB27" i="4" s="1"/>
  <c r="X27" i="4"/>
  <c r="F27" i="4"/>
  <c r="A27" i="4"/>
  <c r="AU26" i="4"/>
  <c r="AC26" i="4"/>
  <c r="AA26" i="4"/>
  <c r="AB26" i="4" s="1"/>
  <c r="Y26" i="4"/>
  <c r="X26" i="4"/>
  <c r="AD26" i="4" s="1"/>
  <c r="I26" i="4"/>
  <c r="A26" i="4"/>
  <c r="AU25" i="4"/>
  <c r="AC25" i="4"/>
  <c r="AB25" i="4"/>
  <c r="AA25" i="4"/>
  <c r="AD25" i="4" s="1"/>
  <c r="X25" i="4"/>
  <c r="Y25" i="4" s="1"/>
  <c r="A25" i="4"/>
  <c r="AU24" i="4"/>
  <c r="AE24" i="4"/>
  <c r="AD24" i="4"/>
  <c r="AC24" i="4"/>
  <c r="AA24" i="4"/>
  <c r="AB24" i="4" s="1"/>
  <c r="X24" i="4"/>
  <c r="Y24" i="4" s="1"/>
  <c r="L24" i="4"/>
  <c r="A24" i="4"/>
  <c r="AU23" i="4"/>
  <c r="AC23" i="4"/>
  <c r="AA23" i="4"/>
  <c r="AB23" i="4" s="1"/>
  <c r="X23" i="4"/>
  <c r="G23" i="4"/>
  <c r="A23" i="4"/>
  <c r="AU22" i="4"/>
  <c r="AC22" i="4"/>
  <c r="AA22" i="4"/>
  <c r="AB22" i="4" s="1"/>
  <c r="Y22" i="4"/>
  <c r="X22" i="4"/>
  <c r="AD22" i="4" s="1"/>
  <c r="P22" i="4"/>
  <c r="A22" i="4"/>
  <c r="AU21" i="4"/>
  <c r="AC21" i="4"/>
  <c r="AB21" i="4"/>
  <c r="AA21" i="4"/>
  <c r="X21" i="4"/>
  <c r="Y21" i="4" s="1"/>
  <c r="C21" i="4"/>
  <c r="A21" i="4"/>
  <c r="AU20" i="4"/>
  <c r="AD20" i="4"/>
  <c r="AC20" i="4"/>
  <c r="AA20" i="4"/>
  <c r="AB20" i="4" s="1"/>
  <c r="X20" i="4"/>
  <c r="Y20" i="4" s="1"/>
  <c r="O20" i="4"/>
  <c r="K20" i="4"/>
  <c r="E20" i="4"/>
  <c r="C20" i="4"/>
  <c r="A20" i="4"/>
  <c r="AU19" i="4"/>
  <c r="AD19" i="4"/>
  <c r="AC19" i="4"/>
  <c r="AA19" i="4"/>
  <c r="AB19" i="4" s="1"/>
  <c r="Y19" i="4"/>
  <c r="X19" i="4"/>
  <c r="O19" i="4"/>
  <c r="L19" i="4"/>
  <c r="I19" i="4"/>
  <c r="F19" i="4"/>
  <c r="C19" i="4"/>
  <c r="A19" i="4"/>
  <c r="AU18" i="4"/>
  <c r="AE18" i="4"/>
  <c r="AD18" i="4"/>
  <c r="AC18" i="4"/>
  <c r="AB18" i="4"/>
  <c r="AA18" i="4"/>
  <c r="Y18" i="4"/>
  <c r="X18" i="4"/>
  <c r="P18" i="4"/>
  <c r="M18" i="4"/>
  <c r="K18" i="4"/>
  <c r="H18" i="4"/>
  <c r="E18" i="4"/>
  <c r="C18" i="4"/>
  <c r="A18" i="4"/>
  <c r="AU17" i="4"/>
  <c r="AC17" i="4"/>
  <c r="AB17" i="4"/>
  <c r="AA17" i="4"/>
  <c r="X17" i="4"/>
  <c r="Y17" i="4" s="1"/>
  <c r="O17" i="4"/>
  <c r="M17" i="4"/>
  <c r="J17" i="4"/>
  <c r="G17" i="4"/>
  <c r="F17" i="4"/>
  <c r="E17" i="4"/>
  <c r="A17" i="4"/>
  <c r="AU16" i="4"/>
  <c r="AC16" i="4"/>
  <c r="AA16" i="4"/>
  <c r="AD16" i="4" s="1"/>
  <c r="X16" i="4"/>
  <c r="Y16" i="4" s="1"/>
  <c r="Q16" i="4"/>
  <c r="P16" i="4"/>
  <c r="O16" i="4"/>
  <c r="L16" i="4"/>
  <c r="K16" i="4"/>
  <c r="I16" i="4"/>
  <c r="H16" i="4"/>
  <c r="G16" i="4"/>
  <c r="D16" i="4"/>
  <c r="C16" i="4"/>
  <c r="A16" i="4"/>
  <c r="AU15" i="4"/>
  <c r="AC15" i="4"/>
  <c r="AA15" i="4"/>
  <c r="AB15" i="4" s="1"/>
  <c r="Y15" i="4"/>
  <c r="X15" i="4"/>
  <c r="AD15" i="4" s="1"/>
  <c r="Q15" i="4"/>
  <c r="N15" i="4"/>
  <c r="M15" i="4"/>
  <c r="K15" i="4"/>
  <c r="J15" i="4"/>
  <c r="I15" i="4"/>
  <c r="F15" i="4"/>
  <c r="E15" i="4"/>
  <c r="C15" i="4"/>
  <c r="A15" i="4"/>
  <c r="AU14" i="4"/>
  <c r="AE14" i="4"/>
  <c r="AD14" i="4"/>
  <c r="AC14" i="4"/>
  <c r="AB14" i="4"/>
  <c r="AA14" i="4"/>
  <c r="Y14" i="4"/>
  <c r="X14" i="4"/>
  <c r="P14" i="4"/>
  <c r="O14" i="4"/>
  <c r="M14" i="4"/>
  <c r="L14" i="4"/>
  <c r="K14" i="4"/>
  <c r="H14" i="4"/>
  <c r="G14" i="4"/>
  <c r="E14" i="4"/>
  <c r="D14" i="4"/>
  <c r="C14" i="4"/>
  <c r="A14" i="4"/>
  <c r="AU11" i="4"/>
  <c r="AT11" i="4"/>
  <c r="D8" i="4"/>
  <c r="AV7" i="4"/>
  <c r="D7" i="4"/>
  <c r="AV6" i="4"/>
  <c r="D6" i="4"/>
  <c r="AV5" i="4"/>
  <c r="D5" i="4"/>
  <c r="AV4" i="4"/>
  <c r="D4" i="4"/>
  <c r="AV3" i="4"/>
  <c r="AV8" i="4" s="1"/>
  <c r="D3" i="4"/>
  <c r="AT55" i="3"/>
  <c r="AU54" i="3"/>
  <c r="AT54" i="3"/>
  <c r="AO54" i="3"/>
  <c r="AA54" i="3"/>
  <c r="Y54" i="3"/>
  <c r="X54" i="3"/>
  <c r="Z54" i="3" s="1"/>
  <c r="B54" i="3"/>
  <c r="A54" i="3"/>
  <c r="AU53" i="3"/>
  <c r="AT53" i="3"/>
  <c r="AO53" i="3"/>
  <c r="AA53" i="3"/>
  <c r="Z53" i="3"/>
  <c r="Y53" i="3"/>
  <c r="X53" i="3"/>
  <c r="AB53" i="3" s="1"/>
  <c r="B53" i="3"/>
  <c r="A53" i="3"/>
  <c r="AU52" i="3"/>
  <c r="AT52" i="3"/>
  <c r="AO52" i="3"/>
  <c r="AA52" i="3"/>
  <c r="Z52" i="3"/>
  <c r="Y52" i="3"/>
  <c r="AB52" i="3" s="1"/>
  <c r="X52" i="3"/>
  <c r="B52" i="3"/>
  <c r="A52" i="3"/>
  <c r="AU51" i="3"/>
  <c r="AT51" i="3"/>
  <c r="AO51" i="3"/>
  <c r="AA51" i="3"/>
  <c r="Y51" i="3"/>
  <c r="AB51" i="3" s="1"/>
  <c r="X51" i="3"/>
  <c r="Z51" i="3" s="1"/>
  <c r="B51" i="3"/>
  <c r="A51" i="3"/>
  <c r="AU50" i="3"/>
  <c r="AT50" i="3"/>
  <c r="AO50" i="3"/>
  <c r="AA50" i="3"/>
  <c r="Y50" i="3"/>
  <c r="X50" i="3"/>
  <c r="Z50" i="3" s="1"/>
  <c r="B50" i="3"/>
  <c r="A50" i="3"/>
  <c r="AU49" i="3"/>
  <c r="AT49" i="3"/>
  <c r="AO49" i="3"/>
  <c r="AA49" i="3"/>
  <c r="Z49" i="3"/>
  <c r="Y49" i="3"/>
  <c r="X49" i="3"/>
  <c r="AB49" i="3" s="1"/>
  <c r="B49" i="3"/>
  <c r="A49" i="3"/>
  <c r="AU48" i="3"/>
  <c r="AT48" i="3"/>
  <c r="AO48" i="3"/>
  <c r="AA48" i="3"/>
  <c r="Z48" i="3"/>
  <c r="Y48" i="3"/>
  <c r="AB48" i="3" s="1"/>
  <c r="X48" i="3"/>
  <c r="B48" i="3"/>
  <c r="A48" i="3"/>
  <c r="AU47" i="3"/>
  <c r="AT47" i="3"/>
  <c r="AO47" i="3"/>
  <c r="AA47" i="3"/>
  <c r="Y47" i="3"/>
  <c r="AB47" i="3" s="1"/>
  <c r="X47" i="3"/>
  <c r="Z47" i="3" s="1"/>
  <c r="B47" i="3"/>
  <c r="A47" i="3"/>
  <c r="AU46" i="3"/>
  <c r="AT46" i="3"/>
  <c r="AO46" i="3"/>
  <c r="AA46" i="3"/>
  <c r="Y46" i="3"/>
  <c r="X46" i="3"/>
  <c r="Z46" i="3" s="1"/>
  <c r="B46" i="3"/>
  <c r="A46" i="3"/>
  <c r="AU45" i="3"/>
  <c r="AT45" i="3"/>
  <c r="AO45" i="3"/>
  <c r="AA45" i="3"/>
  <c r="Z45" i="3"/>
  <c r="Y45" i="3"/>
  <c r="X45" i="3"/>
  <c r="AB45" i="3" s="1"/>
  <c r="B45" i="3"/>
  <c r="A45" i="3"/>
  <c r="AU44" i="3"/>
  <c r="AT44" i="3"/>
  <c r="AO44" i="3"/>
  <c r="AA44" i="3"/>
  <c r="Z44" i="3"/>
  <c r="Y44" i="3"/>
  <c r="AB44" i="3" s="1"/>
  <c r="X44" i="3"/>
  <c r="B44" i="3"/>
  <c r="A44" i="3"/>
  <c r="AU43" i="3"/>
  <c r="AT43" i="3"/>
  <c r="AO43" i="3"/>
  <c r="AA43" i="3"/>
  <c r="Y43" i="3"/>
  <c r="AB43" i="3" s="1"/>
  <c r="X43" i="3"/>
  <c r="Z43" i="3" s="1"/>
  <c r="B43" i="3"/>
  <c r="A43" i="3"/>
  <c r="AU42" i="3"/>
  <c r="AT42" i="3"/>
  <c r="AO42" i="3"/>
  <c r="AA42" i="3"/>
  <c r="Y42" i="3"/>
  <c r="X42" i="3"/>
  <c r="Z42" i="3" s="1"/>
  <c r="B42" i="3"/>
  <c r="A42" i="3"/>
  <c r="AU41" i="3"/>
  <c r="AT41" i="3"/>
  <c r="AO41" i="3"/>
  <c r="AA41" i="3"/>
  <c r="Z41" i="3"/>
  <c r="Y41" i="3"/>
  <c r="X41" i="3"/>
  <c r="AB41" i="3" s="1"/>
  <c r="B41" i="3"/>
  <c r="A41" i="3"/>
  <c r="AU40" i="3"/>
  <c r="AT40" i="3"/>
  <c r="AO40" i="3"/>
  <c r="AA40" i="3"/>
  <c r="Z40" i="3"/>
  <c r="Y40" i="3"/>
  <c r="AB40" i="3" s="1"/>
  <c r="X40" i="3"/>
  <c r="B40" i="3"/>
  <c r="A40" i="3"/>
  <c r="AU39" i="3"/>
  <c r="AT39" i="3"/>
  <c r="AO39" i="3"/>
  <c r="AA39" i="3"/>
  <c r="Y39" i="3"/>
  <c r="AB39" i="3" s="1"/>
  <c r="X39" i="3"/>
  <c r="Z39" i="3" s="1"/>
  <c r="B39" i="3"/>
  <c r="A39" i="3"/>
  <c r="AU38" i="3"/>
  <c r="AT38" i="3"/>
  <c r="AO38" i="3"/>
  <c r="AA38" i="3"/>
  <c r="Y38" i="3"/>
  <c r="X38" i="3"/>
  <c r="Z38" i="3" s="1"/>
  <c r="B38" i="3"/>
  <c r="A38" i="3"/>
  <c r="AU37" i="3"/>
  <c r="AT37" i="3"/>
  <c r="AO37" i="3"/>
  <c r="AA37" i="3"/>
  <c r="Z37" i="3"/>
  <c r="Y37" i="3"/>
  <c r="X37" i="3"/>
  <c r="AB37" i="3" s="1"/>
  <c r="B37" i="3"/>
  <c r="A37" i="3"/>
  <c r="AU36" i="3"/>
  <c r="AT36" i="3"/>
  <c r="AO36" i="3"/>
  <c r="AA36" i="3"/>
  <c r="Z36" i="3"/>
  <c r="Y36" i="3"/>
  <c r="AB36" i="3" s="1"/>
  <c r="X36" i="3"/>
  <c r="B36" i="3"/>
  <c r="A36" i="3"/>
  <c r="AU35" i="3"/>
  <c r="AT35" i="3"/>
  <c r="AO35" i="3"/>
  <c r="AA35" i="3"/>
  <c r="Y35" i="3"/>
  <c r="AB35" i="3" s="1"/>
  <c r="X35" i="3"/>
  <c r="Z35" i="3" s="1"/>
  <c r="B35" i="3"/>
  <c r="A35" i="3"/>
  <c r="AU34" i="3"/>
  <c r="AT34" i="3"/>
  <c r="AO34" i="3"/>
  <c r="AA34" i="3"/>
  <c r="Y34" i="3"/>
  <c r="X34" i="3"/>
  <c r="Z34" i="3" s="1"/>
  <c r="B34" i="3"/>
  <c r="B33" i="4" s="1"/>
  <c r="A34" i="3"/>
  <c r="AU33" i="3"/>
  <c r="AT33" i="3"/>
  <c r="AO33" i="3"/>
  <c r="AA33" i="3"/>
  <c r="Z33" i="3"/>
  <c r="Y33" i="3"/>
  <c r="X33" i="3"/>
  <c r="AB33" i="3" s="1"/>
  <c r="B33" i="3"/>
  <c r="A33" i="3"/>
  <c r="AU32" i="3"/>
  <c r="AT32" i="3"/>
  <c r="AO32" i="3"/>
  <c r="AA32" i="3"/>
  <c r="Z32" i="3"/>
  <c r="Y32" i="3"/>
  <c r="AB32" i="3" s="1"/>
  <c r="X32" i="3"/>
  <c r="B32" i="3"/>
  <c r="A32" i="3"/>
  <c r="AU31" i="3"/>
  <c r="AT31" i="3"/>
  <c r="AO31" i="3"/>
  <c r="AA31" i="3"/>
  <c r="Y31" i="3"/>
  <c r="AB31" i="3" s="1"/>
  <c r="X31" i="3"/>
  <c r="Z31" i="3" s="1"/>
  <c r="B31" i="3"/>
  <c r="A31" i="3"/>
  <c r="AU30" i="3"/>
  <c r="AT30" i="3"/>
  <c r="AO30" i="3"/>
  <c r="AA30" i="3"/>
  <c r="Y30" i="3"/>
  <c r="X30" i="3"/>
  <c r="Z30" i="3" s="1"/>
  <c r="B30" i="3"/>
  <c r="A30" i="3"/>
  <c r="AU29" i="3"/>
  <c r="AT29" i="3"/>
  <c r="AO29" i="3"/>
  <c r="AA29" i="3"/>
  <c r="Z29" i="3"/>
  <c r="Y29" i="3"/>
  <c r="X29" i="3"/>
  <c r="AB29" i="3" s="1"/>
  <c r="B29" i="3"/>
  <c r="A29" i="3"/>
  <c r="AU28" i="3"/>
  <c r="AT28" i="3"/>
  <c r="AO28" i="3"/>
  <c r="AA28" i="3"/>
  <c r="Z28" i="3"/>
  <c r="Y28" i="3"/>
  <c r="AB28" i="3" s="1"/>
  <c r="X28" i="3"/>
  <c r="B28" i="3"/>
  <c r="A28" i="3"/>
  <c r="AU27" i="3"/>
  <c r="AT27" i="3"/>
  <c r="AO27" i="3"/>
  <c r="AA27" i="3"/>
  <c r="Y27" i="3"/>
  <c r="AB27" i="3" s="1"/>
  <c r="X27" i="3"/>
  <c r="Z27" i="3" s="1"/>
  <c r="B27" i="3"/>
  <c r="A27" i="3"/>
  <c r="AU26" i="3"/>
  <c r="AT26" i="3"/>
  <c r="AO26" i="3"/>
  <c r="AA26" i="3"/>
  <c r="Y26" i="3"/>
  <c r="X26" i="3"/>
  <c r="Z26" i="3" s="1"/>
  <c r="B26" i="3"/>
  <c r="B25" i="4" s="1"/>
  <c r="A26" i="3"/>
  <c r="AU25" i="3"/>
  <c r="AT25" i="3"/>
  <c r="AO25" i="3"/>
  <c r="AA25" i="3"/>
  <c r="Z25" i="3"/>
  <c r="Y25" i="3"/>
  <c r="X25" i="3"/>
  <c r="AB25" i="3" s="1"/>
  <c r="B25" i="3"/>
  <c r="A25" i="3"/>
  <c r="AU24" i="3"/>
  <c r="AT24" i="3"/>
  <c r="AO24" i="3"/>
  <c r="AA24" i="3"/>
  <c r="Z24" i="3"/>
  <c r="Y24" i="3"/>
  <c r="AB24" i="3" s="1"/>
  <c r="X24" i="3"/>
  <c r="B24" i="3"/>
  <c r="A24" i="3"/>
  <c r="AU23" i="3"/>
  <c r="AT23" i="3"/>
  <c r="AO23" i="3"/>
  <c r="AA23" i="3"/>
  <c r="Y23" i="3"/>
  <c r="AB23" i="3" s="1"/>
  <c r="X23" i="3"/>
  <c r="Z23" i="3" s="1"/>
  <c r="B23" i="3"/>
  <c r="A23" i="3"/>
  <c r="AU22" i="3"/>
  <c r="AT22" i="3"/>
  <c r="AO22" i="3"/>
  <c r="AA22" i="3"/>
  <c r="Y22" i="3"/>
  <c r="X22" i="3"/>
  <c r="Z22" i="3" s="1"/>
  <c r="B22" i="3"/>
  <c r="A22" i="3"/>
  <c r="AU21" i="3"/>
  <c r="AT21" i="3"/>
  <c r="AO21" i="3"/>
  <c r="AA21" i="3"/>
  <c r="Z21" i="3"/>
  <c r="Y21" i="3"/>
  <c r="X21" i="3"/>
  <c r="AB21" i="3" s="1"/>
  <c r="B21" i="3"/>
  <c r="A21" i="3"/>
  <c r="AU20" i="3"/>
  <c r="AT20" i="3"/>
  <c r="AO20" i="3"/>
  <c r="AA20" i="3"/>
  <c r="Z20" i="3"/>
  <c r="Y20" i="3"/>
  <c r="AB20" i="3" s="1"/>
  <c r="X20" i="3"/>
  <c r="B20" i="3"/>
  <c r="A20" i="3"/>
  <c r="AU19" i="3"/>
  <c r="AT19" i="3"/>
  <c r="AO19" i="3"/>
  <c r="AA19" i="3"/>
  <c r="Y19" i="3"/>
  <c r="AB19" i="3" s="1"/>
  <c r="X19" i="3"/>
  <c r="Z19" i="3" s="1"/>
  <c r="B19" i="3"/>
  <c r="A19" i="3"/>
  <c r="AU18" i="3"/>
  <c r="AT18" i="3"/>
  <c r="AO18" i="3"/>
  <c r="AA18" i="3"/>
  <c r="Y18" i="3"/>
  <c r="X18" i="3"/>
  <c r="Z18" i="3" s="1"/>
  <c r="B18" i="3"/>
  <c r="B17" i="4" s="1"/>
  <c r="R17" i="4" s="1"/>
  <c r="A18" i="3"/>
  <c r="AU17" i="3"/>
  <c r="AT17" i="3"/>
  <c r="AO17" i="3"/>
  <c r="AA17" i="3"/>
  <c r="Z17" i="3"/>
  <c r="Y17" i="3"/>
  <c r="X17" i="3"/>
  <c r="AB17" i="3" s="1"/>
  <c r="B17" i="3"/>
  <c r="A17" i="3"/>
  <c r="AU16" i="3"/>
  <c r="AT16" i="3"/>
  <c r="AO16" i="3"/>
  <c r="AA16" i="3"/>
  <c r="Z16" i="3"/>
  <c r="Y16" i="3"/>
  <c r="AB16" i="3" s="1"/>
  <c r="X16" i="3"/>
  <c r="B16" i="3"/>
  <c r="B15" i="4" s="1"/>
  <c r="A16" i="3"/>
  <c r="AU15" i="3"/>
  <c r="AU55" i="3" s="1"/>
  <c r="AT15" i="3"/>
  <c r="AT12" i="3" s="1"/>
  <c r="AO15" i="3"/>
  <c r="AO55" i="3" s="1"/>
  <c r="K2" i="16" s="1"/>
  <c r="AA15" i="3"/>
  <c r="Y15" i="3"/>
  <c r="AB15" i="3" s="1"/>
  <c r="X15" i="3"/>
  <c r="Z15" i="3" s="1"/>
  <c r="B15" i="3"/>
  <c r="A15" i="3"/>
  <c r="AU12" i="3"/>
  <c r="AU7" i="3"/>
  <c r="AU6" i="3"/>
  <c r="AU5" i="3"/>
  <c r="AU4" i="3"/>
  <c r="AU3" i="3"/>
  <c r="AU8" i="3" s="1"/>
  <c r="AF17" i="4" l="1"/>
  <c r="U17" i="4"/>
  <c r="K4" i="16"/>
  <c r="K7" i="16"/>
  <c r="K9" i="16"/>
  <c r="K11" i="16"/>
  <c r="V15" i="4"/>
  <c r="R15" i="4"/>
  <c r="AB18" i="3"/>
  <c r="AB55" i="3" s="1"/>
  <c r="D8" i="1" s="1"/>
  <c r="AB22" i="3"/>
  <c r="AB26" i="3"/>
  <c r="AB30" i="3"/>
  <c r="AB34" i="3"/>
  <c r="AB38" i="3"/>
  <c r="AB42" i="3"/>
  <c r="AB46" i="3"/>
  <c r="AB50" i="3"/>
  <c r="AB54" i="3"/>
  <c r="M53" i="4"/>
  <c r="E53" i="4"/>
  <c r="O52" i="4"/>
  <c r="G52" i="4"/>
  <c r="Q51" i="4"/>
  <c r="I51" i="4"/>
  <c r="K50" i="4"/>
  <c r="C50" i="4"/>
  <c r="M49" i="4"/>
  <c r="E49" i="4"/>
  <c r="O48" i="4"/>
  <c r="G48" i="4"/>
  <c r="Q47" i="4"/>
  <c r="I47" i="4"/>
  <c r="K46" i="4"/>
  <c r="C46" i="4"/>
  <c r="M45" i="4"/>
  <c r="E45" i="4"/>
  <c r="O44" i="4"/>
  <c r="G44" i="4"/>
  <c r="Q43" i="4"/>
  <c r="I43" i="4"/>
  <c r="T53" i="4"/>
  <c r="L53" i="4"/>
  <c r="D53" i="4"/>
  <c r="N52" i="4"/>
  <c r="F52" i="4"/>
  <c r="P51" i="4"/>
  <c r="H51" i="4"/>
  <c r="S53" i="4"/>
  <c r="K53" i="4"/>
  <c r="C53" i="4"/>
  <c r="M52" i="4"/>
  <c r="E52" i="4"/>
  <c r="O51" i="4"/>
  <c r="G51" i="4"/>
  <c r="Q50" i="4"/>
  <c r="I50" i="4"/>
  <c r="K49" i="4"/>
  <c r="C49" i="4"/>
  <c r="M48" i="4"/>
  <c r="E48" i="4"/>
  <c r="O47" i="4"/>
  <c r="G47" i="4"/>
  <c r="Q46" i="4"/>
  <c r="I46" i="4"/>
  <c r="K45" i="4"/>
  <c r="C45" i="4"/>
  <c r="M44" i="4"/>
  <c r="E44" i="4"/>
  <c r="O43" i="4"/>
  <c r="G43" i="4"/>
  <c r="Q42" i="4"/>
  <c r="I42" i="4"/>
  <c r="K41" i="4"/>
  <c r="C41" i="4"/>
  <c r="M40" i="4"/>
  <c r="E40" i="4"/>
  <c r="O39" i="4"/>
  <c r="G39" i="4"/>
  <c r="Q38" i="4"/>
  <c r="I38" i="4"/>
  <c r="S37" i="4"/>
  <c r="R53" i="4"/>
  <c r="AF53" i="4" s="1"/>
  <c r="J53" i="4"/>
  <c r="B53" i="4"/>
  <c r="T52" i="4"/>
  <c r="L52" i="4"/>
  <c r="D52" i="4"/>
  <c r="N51" i="4"/>
  <c r="F51" i="4"/>
  <c r="P50" i="4"/>
  <c r="H50" i="4"/>
  <c r="J49" i="4"/>
  <c r="B49" i="4"/>
  <c r="R49" i="4" s="1"/>
  <c r="L48" i="4"/>
  <c r="D48" i="4"/>
  <c r="N47" i="4"/>
  <c r="F47" i="4"/>
  <c r="P46" i="4"/>
  <c r="H46" i="4"/>
  <c r="J45" i="4"/>
  <c r="B45" i="4"/>
  <c r="R45" i="4" s="1"/>
  <c r="L44" i="4"/>
  <c r="D44" i="4"/>
  <c r="N43" i="4"/>
  <c r="F43" i="4"/>
  <c r="P42" i="4"/>
  <c r="H42" i="4"/>
  <c r="J41" i="4"/>
  <c r="B41" i="4"/>
  <c r="R41" i="4" s="1"/>
  <c r="L40" i="4"/>
  <c r="D40" i="4"/>
  <c r="N39" i="4"/>
  <c r="F39" i="4"/>
  <c r="P38" i="4"/>
  <c r="H38" i="4"/>
  <c r="R37" i="4"/>
  <c r="AF37" i="4" s="1"/>
  <c r="J37" i="4"/>
  <c r="B37" i="4"/>
  <c r="T36" i="4"/>
  <c r="L36" i="4"/>
  <c r="D36" i="4"/>
  <c r="N35" i="4"/>
  <c r="F35" i="4"/>
  <c r="P34" i="4"/>
  <c r="H34" i="4"/>
  <c r="R33" i="4"/>
  <c r="Q53" i="4"/>
  <c r="I53" i="4"/>
  <c r="K52" i="4"/>
  <c r="C52" i="4"/>
  <c r="M51" i="4"/>
  <c r="E51" i="4"/>
  <c r="O50" i="4"/>
  <c r="G50" i="4"/>
  <c r="Q49" i="4"/>
  <c r="I49" i="4"/>
  <c r="K48" i="4"/>
  <c r="C48" i="4"/>
  <c r="M47" i="4"/>
  <c r="E47" i="4"/>
  <c r="O46" i="4"/>
  <c r="G46" i="4"/>
  <c r="Q45" i="4"/>
  <c r="I45" i="4"/>
  <c r="K44" i="4"/>
  <c r="C44" i="4"/>
  <c r="M43" i="4"/>
  <c r="E43" i="4"/>
  <c r="O42" i="4"/>
  <c r="G42" i="4"/>
  <c r="Q41" i="4"/>
  <c r="I41" i="4"/>
  <c r="K40" i="4"/>
  <c r="C40" i="4"/>
  <c r="M39" i="4"/>
  <c r="E39" i="4"/>
  <c r="O38" i="4"/>
  <c r="G38" i="4"/>
  <c r="Q37" i="4"/>
  <c r="I37" i="4"/>
  <c r="K36" i="4"/>
  <c r="C36" i="4"/>
  <c r="M35" i="4"/>
  <c r="E35" i="4"/>
  <c r="O34" i="4"/>
  <c r="G34" i="4"/>
  <c r="P53" i="4"/>
  <c r="H53" i="4"/>
  <c r="R52" i="4"/>
  <c r="AF52" i="4" s="1"/>
  <c r="J52" i="4"/>
  <c r="B52" i="4"/>
  <c r="V52" i="4" s="1"/>
  <c r="L51" i="4"/>
  <c r="D51" i="4"/>
  <c r="N50" i="4"/>
  <c r="F50" i="4"/>
  <c r="P49" i="4"/>
  <c r="H49" i="4"/>
  <c r="R48" i="4"/>
  <c r="AF48" i="4" s="1"/>
  <c r="J48" i="4"/>
  <c r="B48" i="4"/>
  <c r="L47" i="4"/>
  <c r="D47" i="4"/>
  <c r="V46" i="4"/>
  <c r="AI46" i="4" s="1"/>
  <c r="N46" i="4"/>
  <c r="F46" i="4"/>
  <c r="P45" i="4"/>
  <c r="H45" i="4"/>
  <c r="J44" i="4"/>
  <c r="B44" i="4"/>
  <c r="R44" i="4" s="1"/>
  <c r="L43" i="4"/>
  <c r="D43" i="4"/>
  <c r="N42" i="4"/>
  <c r="F42" i="4"/>
  <c r="P41" i="4"/>
  <c r="H41" i="4"/>
  <c r="J40" i="4"/>
  <c r="B40" i="4"/>
  <c r="V40" i="4" s="1"/>
  <c r="L39" i="4"/>
  <c r="D39" i="4"/>
  <c r="N38" i="4"/>
  <c r="F38" i="4"/>
  <c r="O53" i="4"/>
  <c r="G53" i="4"/>
  <c r="Q52" i="4"/>
  <c r="I52" i="4"/>
  <c r="K51" i="4"/>
  <c r="C51" i="4"/>
  <c r="U50" i="4"/>
  <c r="M50" i="4"/>
  <c r="E50" i="4"/>
  <c r="O49" i="4"/>
  <c r="G49" i="4"/>
  <c r="V53" i="4"/>
  <c r="N53" i="4"/>
  <c r="F53" i="4"/>
  <c r="P52" i="4"/>
  <c r="H52" i="4"/>
  <c r="R51" i="4"/>
  <c r="AF51" i="4" s="1"/>
  <c r="J51" i="4"/>
  <c r="B51" i="4"/>
  <c r="V51" i="4" s="1"/>
  <c r="L50" i="4"/>
  <c r="D50" i="4"/>
  <c r="V49" i="4"/>
  <c r="N49" i="4"/>
  <c r="F49" i="4"/>
  <c r="P48" i="4"/>
  <c r="H48" i="4"/>
  <c r="J47" i="4"/>
  <c r="B47" i="4"/>
  <c r="V47" i="4" s="1"/>
  <c r="L46" i="4"/>
  <c r="D46" i="4"/>
  <c r="V45" i="4"/>
  <c r="N45" i="4"/>
  <c r="F45" i="4"/>
  <c r="P44" i="4"/>
  <c r="H44" i="4"/>
  <c r="J43" i="4"/>
  <c r="B43" i="4"/>
  <c r="V43" i="4" s="1"/>
  <c r="N48" i="4"/>
  <c r="L45" i="4"/>
  <c r="K43" i="4"/>
  <c r="L42" i="4"/>
  <c r="G41" i="4"/>
  <c r="P40" i="4"/>
  <c r="C39" i="4"/>
  <c r="L38" i="4"/>
  <c r="M37" i="4"/>
  <c r="C37" i="4"/>
  <c r="Q36" i="4"/>
  <c r="G36" i="4"/>
  <c r="I35" i="4"/>
  <c r="L34" i="4"/>
  <c r="B34" i="4"/>
  <c r="V34" i="4" s="1"/>
  <c r="Q33" i="4"/>
  <c r="I33" i="4"/>
  <c r="K32" i="4"/>
  <c r="C32" i="4"/>
  <c r="M31" i="4"/>
  <c r="E31" i="4"/>
  <c r="O30" i="4"/>
  <c r="G30" i="4"/>
  <c r="Q29" i="4"/>
  <c r="I29" i="4"/>
  <c r="K28" i="4"/>
  <c r="C28" i="4"/>
  <c r="M27" i="4"/>
  <c r="E27" i="4"/>
  <c r="O26" i="4"/>
  <c r="G26" i="4"/>
  <c r="Q25" i="4"/>
  <c r="I25" i="4"/>
  <c r="K24" i="4"/>
  <c r="C24" i="4"/>
  <c r="M23" i="4"/>
  <c r="E23" i="4"/>
  <c r="O22" i="4"/>
  <c r="G22" i="4"/>
  <c r="Q21" i="4"/>
  <c r="I21" i="4"/>
  <c r="I48" i="4"/>
  <c r="R46" i="4"/>
  <c r="U46" i="4" s="1"/>
  <c r="G45" i="4"/>
  <c r="H43" i="4"/>
  <c r="K42" i="4"/>
  <c r="F41" i="4"/>
  <c r="O40" i="4"/>
  <c r="B39" i="4"/>
  <c r="R39" i="4" s="1"/>
  <c r="K38" i="4"/>
  <c r="L37" i="4"/>
  <c r="P36" i="4"/>
  <c r="F36" i="4"/>
  <c r="H35" i="4"/>
  <c r="K34" i="4"/>
  <c r="P33" i="4"/>
  <c r="H33" i="4"/>
  <c r="R32" i="4"/>
  <c r="S32" i="4" s="1"/>
  <c r="AG32" i="4" s="1"/>
  <c r="J32" i="4"/>
  <c r="B32" i="4"/>
  <c r="L31" i="4"/>
  <c r="D31" i="4"/>
  <c r="N30" i="4"/>
  <c r="F30" i="4"/>
  <c r="P29" i="4"/>
  <c r="H29" i="4"/>
  <c r="J28" i="4"/>
  <c r="B28" i="4"/>
  <c r="R28" i="4" s="1"/>
  <c r="L27" i="4"/>
  <c r="D27" i="4"/>
  <c r="N26" i="4"/>
  <c r="F26" i="4"/>
  <c r="P25" i="4"/>
  <c r="H25" i="4"/>
  <c r="J24" i="4"/>
  <c r="B24" i="4"/>
  <c r="R24" i="4" s="1"/>
  <c r="L23" i="4"/>
  <c r="D23" i="4"/>
  <c r="N22" i="4"/>
  <c r="F22" i="4"/>
  <c r="P21" i="4"/>
  <c r="H21" i="4"/>
  <c r="J20" i="4"/>
  <c r="F48" i="4"/>
  <c r="M46" i="4"/>
  <c r="D45" i="4"/>
  <c r="V44" i="4"/>
  <c r="C43" i="4"/>
  <c r="J42" i="4"/>
  <c r="E41" i="4"/>
  <c r="N40" i="4"/>
  <c r="Q39" i="4"/>
  <c r="J38" i="4"/>
  <c r="V37" i="4"/>
  <c r="K37" i="4"/>
  <c r="O36" i="4"/>
  <c r="E36" i="4"/>
  <c r="Q35" i="4"/>
  <c r="G35" i="4"/>
  <c r="T34" i="4"/>
  <c r="J34" i="4"/>
  <c r="O33" i="4"/>
  <c r="G33" i="4"/>
  <c r="Q32" i="4"/>
  <c r="I32" i="4"/>
  <c r="K31" i="4"/>
  <c r="C31" i="4"/>
  <c r="M30" i="4"/>
  <c r="E30" i="4"/>
  <c r="O29" i="4"/>
  <c r="G29" i="4"/>
  <c r="Q28" i="4"/>
  <c r="I28" i="4"/>
  <c r="S27" i="4"/>
  <c r="K27" i="4"/>
  <c r="C27" i="4"/>
  <c r="M26" i="4"/>
  <c r="E26" i="4"/>
  <c r="O25" i="4"/>
  <c r="G25" i="4"/>
  <c r="Q24" i="4"/>
  <c r="I24" i="4"/>
  <c r="K23" i="4"/>
  <c r="C23" i="4"/>
  <c r="M22" i="4"/>
  <c r="E22" i="4"/>
  <c r="O21" i="4"/>
  <c r="G21" i="4"/>
  <c r="P47" i="4"/>
  <c r="J46" i="4"/>
  <c r="Q44" i="4"/>
  <c r="E42" i="4"/>
  <c r="D41" i="4"/>
  <c r="I40" i="4"/>
  <c r="P39" i="4"/>
  <c r="E38" i="4"/>
  <c r="U37" i="4"/>
  <c r="H37" i="4"/>
  <c r="N36" i="4"/>
  <c r="B36" i="4"/>
  <c r="P35" i="4"/>
  <c r="D35" i="4"/>
  <c r="S34" i="4"/>
  <c r="I34" i="4"/>
  <c r="N33" i="4"/>
  <c r="F33" i="4"/>
  <c r="P32" i="4"/>
  <c r="H32" i="4"/>
  <c r="J31" i="4"/>
  <c r="B31" i="4"/>
  <c r="V31" i="4" s="1"/>
  <c r="L30" i="4"/>
  <c r="D30" i="4"/>
  <c r="N29" i="4"/>
  <c r="F29" i="4"/>
  <c r="P28" i="4"/>
  <c r="H28" i="4"/>
  <c r="R27" i="4"/>
  <c r="AF27" i="4" s="1"/>
  <c r="J27" i="4"/>
  <c r="B27" i="4"/>
  <c r="L26" i="4"/>
  <c r="D26" i="4"/>
  <c r="V25" i="4"/>
  <c r="N25" i="4"/>
  <c r="F25" i="4"/>
  <c r="P24" i="4"/>
  <c r="H24" i="4"/>
  <c r="J23" i="4"/>
  <c r="B23" i="4"/>
  <c r="R23" i="4" s="1"/>
  <c r="L22" i="4"/>
  <c r="D22" i="4"/>
  <c r="N21" i="4"/>
  <c r="F21" i="4"/>
  <c r="P20" i="4"/>
  <c r="H20" i="4"/>
  <c r="J19" i="4"/>
  <c r="R50" i="4"/>
  <c r="T50" i="4" s="1"/>
  <c r="K47" i="4"/>
  <c r="E46" i="4"/>
  <c r="N44" i="4"/>
  <c r="D42" i="4"/>
  <c r="O41" i="4"/>
  <c r="H40" i="4"/>
  <c r="K39" i="4"/>
  <c r="D38" i="4"/>
  <c r="T37" i="4"/>
  <c r="G37" i="4"/>
  <c r="M36" i="4"/>
  <c r="O35" i="4"/>
  <c r="C35" i="4"/>
  <c r="R34" i="4"/>
  <c r="AF34" i="4" s="1"/>
  <c r="F34" i="4"/>
  <c r="V33" i="4"/>
  <c r="M33" i="4"/>
  <c r="E33" i="4"/>
  <c r="O32" i="4"/>
  <c r="G32" i="4"/>
  <c r="Q31" i="4"/>
  <c r="I31" i="4"/>
  <c r="K30" i="4"/>
  <c r="C30" i="4"/>
  <c r="M29" i="4"/>
  <c r="E29" i="4"/>
  <c r="O28" i="4"/>
  <c r="G28" i="4"/>
  <c r="Q27" i="4"/>
  <c r="I27" i="4"/>
  <c r="K26" i="4"/>
  <c r="C26" i="4"/>
  <c r="M25" i="4"/>
  <c r="E25" i="4"/>
  <c r="O24" i="4"/>
  <c r="G24" i="4"/>
  <c r="Q23" i="4"/>
  <c r="I23" i="4"/>
  <c r="K22" i="4"/>
  <c r="C22" i="4"/>
  <c r="M21" i="4"/>
  <c r="E21" i="4"/>
  <c r="J50" i="4"/>
  <c r="H47" i="4"/>
  <c r="B46" i="4"/>
  <c r="I44" i="4"/>
  <c r="S42" i="4"/>
  <c r="C42" i="4"/>
  <c r="N41" i="4"/>
  <c r="G40" i="4"/>
  <c r="J39" i="4"/>
  <c r="C38" i="4"/>
  <c r="P37" i="4"/>
  <c r="F37" i="4"/>
  <c r="V36" i="4"/>
  <c r="J36" i="4"/>
  <c r="L35" i="4"/>
  <c r="B35" i="4"/>
  <c r="V35" i="4" s="1"/>
  <c r="Q34" i="4"/>
  <c r="E34" i="4"/>
  <c r="U33" i="4"/>
  <c r="L33" i="4"/>
  <c r="D33" i="4"/>
  <c r="V32" i="4"/>
  <c r="N32" i="4"/>
  <c r="F32" i="4"/>
  <c r="P31" i="4"/>
  <c r="H31" i="4"/>
  <c r="R30" i="4"/>
  <c r="AF30" i="4" s="1"/>
  <c r="J30" i="4"/>
  <c r="B30" i="4"/>
  <c r="V30" i="4" s="1"/>
  <c r="L29" i="4"/>
  <c r="D29" i="4"/>
  <c r="V28" i="4"/>
  <c r="AI28" i="4" s="1"/>
  <c r="N28" i="4"/>
  <c r="F28" i="4"/>
  <c r="P27" i="4"/>
  <c r="H27" i="4"/>
  <c r="J26" i="4"/>
  <c r="B26" i="4"/>
  <c r="V26" i="4" s="1"/>
  <c r="T25" i="4"/>
  <c r="L25" i="4"/>
  <c r="D25" i="4"/>
  <c r="V24" i="4"/>
  <c r="N24" i="4"/>
  <c r="F24" i="4"/>
  <c r="P23" i="4"/>
  <c r="H23" i="4"/>
  <c r="J22" i="4"/>
  <c r="B22" i="4"/>
  <c r="V22" i="4" s="1"/>
  <c r="L21" i="4"/>
  <c r="D21" i="4"/>
  <c r="N20" i="4"/>
  <c r="F20" i="4"/>
  <c r="I14" i="4"/>
  <c r="Q14" i="4"/>
  <c r="G15" i="4"/>
  <c r="O15" i="4"/>
  <c r="E16" i="4"/>
  <c r="M16" i="4"/>
  <c r="U16" i="4"/>
  <c r="AE16" i="4"/>
  <c r="C17" i="4"/>
  <c r="K17" i="4"/>
  <c r="S17" i="4"/>
  <c r="I18" i="4"/>
  <c r="Q18" i="4"/>
  <c r="G19" i="4"/>
  <c r="P19" i="4"/>
  <c r="L20" i="4"/>
  <c r="J21" i="4"/>
  <c r="N23" i="4"/>
  <c r="C25" i="4"/>
  <c r="AE25" i="4"/>
  <c r="G27" i="4"/>
  <c r="I30" i="4"/>
  <c r="AD31" i="4"/>
  <c r="AE31" i="4" s="1"/>
  <c r="Y31" i="4"/>
  <c r="D32" i="4"/>
  <c r="C33" i="4"/>
  <c r="AD35" i="4"/>
  <c r="Y35" i="4"/>
  <c r="H36" i="4"/>
  <c r="B14" i="4"/>
  <c r="J14" i="4"/>
  <c r="R14" i="4"/>
  <c r="AB54" i="4"/>
  <c r="D8" i="18" s="1"/>
  <c r="AU54" i="4"/>
  <c r="H15" i="4"/>
  <c r="P15" i="4"/>
  <c r="F16" i="4"/>
  <c r="N16" i="4"/>
  <c r="V16" i="4"/>
  <c r="D17" i="4"/>
  <c r="L17" i="4"/>
  <c r="T17" i="4"/>
  <c r="AD17" i="4"/>
  <c r="B18" i="4"/>
  <c r="R18" i="4" s="1"/>
  <c r="J18" i="4"/>
  <c r="H19" i="4"/>
  <c r="Q19" i="4"/>
  <c r="B20" i="4"/>
  <c r="R20" i="4" s="1"/>
  <c r="M20" i="4"/>
  <c r="K21" i="4"/>
  <c r="O23" i="4"/>
  <c r="J25" i="4"/>
  <c r="N27" i="4"/>
  <c r="B29" i="4"/>
  <c r="R29" i="4" s="1"/>
  <c r="P30" i="4"/>
  <c r="E32" i="4"/>
  <c r="J33" i="4"/>
  <c r="AI33" i="4"/>
  <c r="AD34" i="4"/>
  <c r="AB34" i="4"/>
  <c r="I36" i="4"/>
  <c r="H39" i="4"/>
  <c r="F40" i="4"/>
  <c r="Y51" i="4"/>
  <c r="AD51" i="4"/>
  <c r="AC54" i="4"/>
  <c r="R21" i="4"/>
  <c r="U21" i="4" s="1"/>
  <c r="H22" i="4"/>
  <c r="V23" i="4"/>
  <c r="D24" i="4"/>
  <c r="K25" i="4"/>
  <c r="O27" i="4"/>
  <c r="C29" i="4"/>
  <c r="Q30" i="4"/>
  <c r="L32" i="4"/>
  <c r="K33" i="4"/>
  <c r="R36" i="4"/>
  <c r="AF36" i="4" s="1"/>
  <c r="I39" i="4"/>
  <c r="Q40" i="4"/>
  <c r="AE42" i="4"/>
  <c r="AE47" i="4"/>
  <c r="N17" i="4"/>
  <c r="V17" i="4"/>
  <c r="D18" i="4"/>
  <c r="L18" i="4"/>
  <c r="B19" i="4"/>
  <c r="R19" i="4" s="1"/>
  <c r="K19" i="4"/>
  <c r="AE19" i="4"/>
  <c r="D20" i="4"/>
  <c r="Q20" i="4"/>
  <c r="AE20" i="4"/>
  <c r="I22" i="4"/>
  <c r="AD23" i="4"/>
  <c r="AE23" i="4" s="1"/>
  <c r="Y23" i="4"/>
  <c r="E24" i="4"/>
  <c r="R25" i="4"/>
  <c r="S25" i="4" s="1"/>
  <c r="H26" i="4"/>
  <c r="V27" i="4"/>
  <c r="D28" i="4"/>
  <c r="J29" i="4"/>
  <c r="AE29" i="4"/>
  <c r="F31" i="4"/>
  <c r="M32" i="4"/>
  <c r="U36" i="4"/>
  <c r="L41" i="4"/>
  <c r="B42" i="4"/>
  <c r="V42" i="4" s="1"/>
  <c r="AG42" i="4"/>
  <c r="B50" i="4"/>
  <c r="V50" i="4" s="1"/>
  <c r="X55" i="3"/>
  <c r="G2" i="16" s="1"/>
  <c r="G8" i="16" s="1"/>
  <c r="AI24" i="4"/>
  <c r="AD27" i="4"/>
  <c r="Y27" i="4"/>
  <c r="AI32" i="4"/>
  <c r="F14" i="4"/>
  <c r="N14" i="4"/>
  <c r="V14" i="4"/>
  <c r="AI14" i="4" s="1"/>
  <c r="AF14" i="4"/>
  <c r="D15" i="4"/>
  <c r="L15" i="4"/>
  <c r="T15" i="4"/>
  <c r="B16" i="4"/>
  <c r="J16" i="4"/>
  <c r="R16" i="4"/>
  <c r="AF16" i="4" s="1"/>
  <c r="AB16" i="4"/>
  <c r="H17" i="4"/>
  <c r="P17" i="4"/>
  <c r="F18" i="4"/>
  <c r="N18" i="4"/>
  <c r="D19" i="4"/>
  <c r="M19" i="4"/>
  <c r="V19" i="4"/>
  <c r="G20" i="4"/>
  <c r="Q22" i="4"/>
  <c r="M24" i="4"/>
  <c r="P26" i="4"/>
  <c r="L28" i="4"/>
  <c r="AD30" i="4"/>
  <c r="AE30" i="4" s="1"/>
  <c r="AB30" i="4"/>
  <c r="N31" i="4"/>
  <c r="U32" i="4"/>
  <c r="D34" i="4"/>
  <c r="J35" i="4"/>
  <c r="E37" i="4"/>
  <c r="AE38" i="4"/>
  <c r="R42" i="4"/>
  <c r="T42" i="4" s="1"/>
  <c r="O45" i="4"/>
  <c r="Q48" i="4"/>
  <c r="L49" i="4"/>
  <c r="AE15" i="4"/>
  <c r="I17" i="4"/>
  <c r="Q17" i="4"/>
  <c r="G18" i="4"/>
  <c r="O18" i="4"/>
  <c r="E19" i="4"/>
  <c r="N19" i="4"/>
  <c r="I20" i="4"/>
  <c r="B21" i="4"/>
  <c r="V21" i="4" s="1"/>
  <c r="F23" i="4"/>
  <c r="AG25" i="4"/>
  <c r="Q26" i="4"/>
  <c r="AE27" i="4"/>
  <c r="M28" i="4"/>
  <c r="O31" i="4"/>
  <c r="M34" i="4"/>
  <c r="K35" i="4"/>
  <c r="N37" i="4"/>
  <c r="B38" i="4"/>
  <c r="R38" i="4" s="1"/>
  <c r="P43" i="4"/>
  <c r="F44" i="4"/>
  <c r="C47" i="4"/>
  <c r="V48" i="4"/>
  <c r="AE21" i="4"/>
  <c r="AD21" i="4"/>
  <c r="AD40" i="4"/>
  <c r="AE48" i="4"/>
  <c r="AD36" i="4"/>
  <c r="AD37" i="4"/>
  <c r="AB39" i="4"/>
  <c r="Y40" i="4"/>
  <c r="AD41" i="4"/>
  <c r="K5" i="16"/>
  <c r="AE39" i="4"/>
  <c r="AF46" i="4"/>
  <c r="AD53" i="4"/>
  <c r="Y53" i="4"/>
  <c r="K10" i="16"/>
  <c r="AE22" i="4"/>
  <c r="AE26" i="4"/>
  <c r="AE35" i="4"/>
  <c r="AE43" i="4"/>
  <c r="AE44" i="4"/>
  <c r="AD45" i="4"/>
  <c r="AF50" i="4"/>
  <c r="K8" i="16"/>
  <c r="B25" i="17"/>
  <c r="K6" i="16"/>
  <c r="AB43" i="4"/>
  <c r="Y44" i="4"/>
  <c r="AB47" i="4"/>
  <c r="Y48" i="4"/>
  <c r="Y52" i="4"/>
  <c r="AB5" i="10"/>
  <c r="X49" i="4"/>
  <c r="AA52" i="4"/>
  <c r="AB52" i="4" s="1"/>
  <c r="P4" i="16"/>
  <c r="B19" i="17"/>
  <c r="B23" i="17" s="1"/>
  <c r="P11" i="16"/>
  <c r="X50" i="4"/>
  <c r="P10" i="16"/>
  <c r="Q6" i="10"/>
  <c r="F12" i="16"/>
  <c r="P8" i="16"/>
  <c r="AF23" i="4" l="1"/>
  <c r="T23" i="4"/>
  <c r="U23" i="4"/>
  <c r="S23" i="4"/>
  <c r="AF44" i="4"/>
  <c r="T44" i="4"/>
  <c r="AH44" i="4" s="1"/>
  <c r="U44" i="4"/>
  <c r="S44" i="4"/>
  <c r="AG44" i="4" s="1"/>
  <c r="AF41" i="4"/>
  <c r="U41" i="4"/>
  <c r="T41" i="4"/>
  <c r="S41" i="4"/>
  <c r="AF45" i="4"/>
  <c r="U45" i="4"/>
  <c r="S45" i="4"/>
  <c r="T45" i="4"/>
  <c r="AF49" i="4"/>
  <c r="S49" i="4"/>
  <c r="T49" i="4"/>
  <c r="U49" i="4"/>
  <c r="S20" i="4"/>
  <c r="AG20" i="4" s="1"/>
  <c r="T20" i="4"/>
  <c r="AH20" i="4" s="1"/>
  <c r="U20" i="4"/>
  <c r="AF20" i="4"/>
  <c r="T39" i="4"/>
  <c r="S39" i="4"/>
  <c r="AG39" i="4" s="1"/>
  <c r="AF39" i="4"/>
  <c r="U39" i="4"/>
  <c r="T38" i="4"/>
  <c r="AH38" i="4" s="1"/>
  <c r="S38" i="4"/>
  <c r="AG38" i="4" s="1"/>
  <c r="AF38" i="4"/>
  <c r="U38" i="4"/>
  <c r="AI31" i="4"/>
  <c r="U18" i="4"/>
  <c r="S18" i="4"/>
  <c r="AG18" i="4" s="1"/>
  <c r="AF18" i="4"/>
  <c r="T18" i="4"/>
  <c r="AH18" i="4" s="1"/>
  <c r="AI30" i="4"/>
  <c r="Y54" i="4"/>
  <c r="AF19" i="4"/>
  <c r="U19" i="4"/>
  <c r="S19" i="4"/>
  <c r="AG19" i="4" s="1"/>
  <c r="T19" i="4"/>
  <c r="AH19" i="4" s="1"/>
  <c r="AF29" i="4"/>
  <c r="T29" i="4"/>
  <c r="U29" i="4"/>
  <c r="S29" i="4"/>
  <c r="AG29" i="4" s="1"/>
  <c r="U24" i="4"/>
  <c r="AF24" i="4"/>
  <c r="S24" i="4"/>
  <c r="AG24" i="4" s="1"/>
  <c r="T24" i="4"/>
  <c r="AH24" i="4" s="1"/>
  <c r="T28" i="4"/>
  <c r="S28" i="4"/>
  <c r="AG28" i="4" s="1"/>
  <c r="AF28" i="4"/>
  <c r="U28" i="4"/>
  <c r="AI23" i="4"/>
  <c r="AH23" i="4"/>
  <c r="AI43" i="4"/>
  <c r="AI47" i="4"/>
  <c r="T51" i="4"/>
  <c r="AF33" i="4"/>
  <c r="T33" i="4"/>
  <c r="V39" i="4"/>
  <c r="U15" i="4"/>
  <c r="S15" i="4"/>
  <c r="AG15" i="4" s="1"/>
  <c r="Y50" i="4"/>
  <c r="AD50" i="4"/>
  <c r="G4" i="16"/>
  <c r="AE53" i="4"/>
  <c r="AG53" i="4"/>
  <c r="V18" i="4"/>
  <c r="AI18" i="4" s="1"/>
  <c r="S33" i="4"/>
  <c r="AG33" i="4" s="1"/>
  <c r="AI16" i="4"/>
  <c r="AH16" i="4"/>
  <c r="U25" i="4"/>
  <c r="AH25" i="4" s="1"/>
  <c r="U30" i="4"/>
  <c r="T27" i="4"/>
  <c r="T48" i="4"/>
  <c r="Y49" i="4"/>
  <c r="AD49" i="4"/>
  <c r="AG17" i="4"/>
  <c r="AE17" i="4"/>
  <c r="AE45" i="4"/>
  <c r="AG45" i="4"/>
  <c r="R22" i="4"/>
  <c r="R43" i="4"/>
  <c r="T46" i="4"/>
  <c r="S46" i="4"/>
  <c r="AG46" i="4" s="1"/>
  <c r="G11" i="16"/>
  <c r="AI44" i="4"/>
  <c r="AG36" i="4"/>
  <c r="AE36" i="4"/>
  <c r="AI21" i="4"/>
  <c r="AI20" i="4"/>
  <c r="AF42" i="4"/>
  <c r="R54" i="4"/>
  <c r="AF54" i="4" s="1"/>
  <c r="U14" i="4"/>
  <c r="T14" i="4"/>
  <c r="S14" i="4"/>
  <c r="AI25" i="4"/>
  <c r="U42" i="4"/>
  <c r="U34" i="4"/>
  <c r="S48" i="4"/>
  <c r="AG48" i="4" s="1"/>
  <c r="U48" i="4"/>
  <c r="U53" i="4"/>
  <c r="AI35" i="4"/>
  <c r="S21" i="4"/>
  <c r="AG21" i="4" s="1"/>
  <c r="AI42" i="4"/>
  <c r="AH42" i="4"/>
  <c r="AI38" i="4"/>
  <c r="AG34" i="4"/>
  <c r="AE34" i="4"/>
  <c r="AF25" i="4"/>
  <c r="V20" i="4"/>
  <c r="V29" i="4"/>
  <c r="AI29" i="4" s="1"/>
  <c r="U27" i="4"/>
  <c r="AH27" i="4" s="1"/>
  <c r="V38" i="4"/>
  <c r="S50" i="4"/>
  <c r="R31" i="4"/>
  <c r="R40" i="4"/>
  <c r="U51" i="4"/>
  <c r="AI39" i="4"/>
  <c r="AH39" i="4"/>
  <c r="O2" i="16"/>
  <c r="P12" i="16"/>
  <c r="G6" i="16"/>
  <c r="AI22" i="4"/>
  <c r="AI15" i="4"/>
  <c r="AH15" i="4"/>
  <c r="AG51" i="4"/>
  <c r="AE51" i="4"/>
  <c r="R26" i="4"/>
  <c r="R35" i="4"/>
  <c r="R47" i="4"/>
  <c r="S51" i="4"/>
  <c r="S36" i="4"/>
  <c r="S52" i="4"/>
  <c r="U52" i="4"/>
  <c r="K12" i="16"/>
  <c r="AG37" i="4"/>
  <c r="AE37" i="4"/>
  <c r="AI26" i="4"/>
  <c r="AI48" i="4"/>
  <c r="AH48" i="4"/>
  <c r="AF21" i="4"/>
  <c r="AD52" i="4"/>
  <c r="AE40" i="4"/>
  <c r="AI27" i="4"/>
  <c r="V54" i="4"/>
  <c r="AG27" i="4"/>
  <c r="AI19" i="4"/>
  <c r="S30" i="4"/>
  <c r="AG30" i="4" s="1"/>
  <c r="V41" i="4"/>
  <c r="AG23" i="4"/>
  <c r="G10" i="16"/>
  <c r="G5" i="16"/>
  <c r="G7" i="16"/>
  <c r="G9" i="16"/>
  <c r="Q5" i="10"/>
  <c r="R6" i="10"/>
  <c r="R5" i="10" s="1"/>
  <c r="AG41" i="4"/>
  <c r="AE41" i="4"/>
  <c r="X54" i="4"/>
  <c r="T16" i="4"/>
  <c r="S16" i="4"/>
  <c r="AG16" i="4" s="1"/>
  <c r="AA54" i="4"/>
  <c r="T21" i="4"/>
  <c r="T30" i="4"/>
  <c r="AH30" i="4" s="1"/>
  <c r="AF32" i="4"/>
  <c r="T32" i="4"/>
  <c r="AH32" i="4" s="1"/>
  <c r="AF15" i="4"/>
  <c r="AI17" i="4" l="1"/>
  <c r="AH17" i="4"/>
  <c r="AG50" i="4"/>
  <c r="AE50" i="4"/>
  <c r="AI45" i="4"/>
  <c r="AH45" i="4"/>
  <c r="AH21" i="4"/>
  <c r="Q7" i="16"/>
  <c r="Q9" i="16"/>
  <c r="Q6" i="16"/>
  <c r="Q5" i="16"/>
  <c r="Q8" i="16"/>
  <c r="Q11" i="16"/>
  <c r="Q10" i="16"/>
  <c r="Q4" i="16"/>
  <c r="AI41" i="4"/>
  <c r="AH41" i="4"/>
  <c r="AE49" i="4"/>
  <c r="AG49" i="4"/>
  <c r="T47" i="4"/>
  <c r="AH47" i="4" s="1"/>
  <c r="S47" i="4"/>
  <c r="AG47" i="4" s="1"/>
  <c r="AF47" i="4"/>
  <c r="U47" i="4"/>
  <c r="AH46" i="4"/>
  <c r="AI40" i="4"/>
  <c r="T35" i="4"/>
  <c r="U35" i="4"/>
  <c r="AF35" i="4"/>
  <c r="S35" i="4"/>
  <c r="AG35" i="4" s="1"/>
  <c r="AF31" i="4"/>
  <c r="U31" i="4"/>
  <c r="U54" i="4" s="1"/>
  <c r="T31" i="4"/>
  <c r="S31" i="4"/>
  <c r="AG31" i="4" s="1"/>
  <c r="AG14" i="4"/>
  <c r="S43" i="4"/>
  <c r="AG43" i="4" s="1"/>
  <c r="U43" i="4"/>
  <c r="T43" i="4"/>
  <c r="AF43" i="4"/>
  <c r="AH28" i="4"/>
  <c r="AH34" i="4"/>
  <c r="AI34" i="4"/>
  <c r="AD54" i="4"/>
  <c r="AI37" i="4"/>
  <c r="AH37" i="4"/>
  <c r="AH29" i="4"/>
  <c r="AG52" i="4"/>
  <c r="AE52" i="4"/>
  <c r="U26" i="4"/>
  <c r="T26" i="4"/>
  <c r="S26" i="4"/>
  <c r="AG26" i="4" s="1"/>
  <c r="AF26" i="4"/>
  <c r="T54" i="4"/>
  <c r="AH14" i="4"/>
  <c r="AI36" i="4"/>
  <c r="AH36" i="4"/>
  <c r="AF22" i="4"/>
  <c r="U22" i="4"/>
  <c r="S22" i="4"/>
  <c r="AG22" i="4" s="1"/>
  <c r="T22" i="4"/>
  <c r="AH22" i="4" s="1"/>
  <c r="AH33" i="4"/>
  <c r="AF40" i="4"/>
  <c r="U40" i="4"/>
  <c r="S40" i="4"/>
  <c r="AG40" i="4" s="1"/>
  <c r="T40" i="4"/>
  <c r="AH40" i="4" s="1"/>
  <c r="AI51" i="4"/>
  <c r="AH51" i="4"/>
  <c r="AI53" i="4"/>
  <c r="AH53" i="4"/>
  <c r="AE54" i="4"/>
  <c r="G12" i="16"/>
  <c r="AH43" i="4" l="1"/>
  <c r="Q12" i="16"/>
  <c r="AI50" i="4"/>
  <c r="AH50" i="4"/>
  <c r="AH26" i="4"/>
  <c r="S54" i="4"/>
  <c r="AG54" i="4" s="1"/>
  <c r="AH35" i="4"/>
  <c r="AI49" i="4"/>
  <c r="AH49" i="4"/>
  <c r="AI54" i="4"/>
  <c r="AI52" i="4"/>
  <c r="AH52" i="4"/>
  <c r="AH31" i="4"/>
  <c r="AH5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Luke Watts</author>
  </authors>
  <commentList>
    <comment ref="Y14" authorId="0" shapeId="0" xr:uid="{00000000-0006-0000-0600-000001000000}">
      <text>
        <r>
          <rPr>
            <b/>
            <sz val="9"/>
            <color indexed="81"/>
            <rFont val="Tahoma"/>
            <family val="2"/>
          </rPr>
          <t>Luke Watts:</t>
        </r>
        <r>
          <rPr>
            <sz val="9"/>
            <color indexed="81"/>
            <rFont val="Tahoma"/>
            <family val="2"/>
          </rPr>
          <t xml:space="preserve">
</t>
        </r>
        <r>
          <rPr>
            <sz val="16"/>
            <color indexed="81"/>
            <rFont val="Tahoma"/>
            <family val="2"/>
          </rPr>
          <t>Taken from "Indirect Costs Calc" tab</t>
        </r>
      </text>
    </comment>
    <comment ref="Z14" authorId="0" shapeId="0" xr:uid="{00000000-0006-0000-0600-000002000000}">
      <text>
        <r>
          <rPr>
            <b/>
            <sz val="9"/>
            <color indexed="81"/>
            <rFont val="Tahoma"/>
            <family val="2"/>
          </rPr>
          <t>Luke Watts:</t>
        </r>
        <r>
          <rPr>
            <sz val="9"/>
            <color indexed="81"/>
            <rFont val="Tahoma"/>
            <family val="2"/>
          </rPr>
          <t xml:space="preserve">
</t>
        </r>
        <r>
          <rPr>
            <sz val="16"/>
            <color indexed="81"/>
            <rFont val="Tahoma"/>
            <family val="2"/>
          </rPr>
          <t>Taken from "Contingency Calc" tab</t>
        </r>
      </text>
    </comment>
    <comment ref="AA14" authorId="0" shapeId="0" xr:uid="{00000000-0006-0000-0600-000003000000}">
      <text>
        <r>
          <rPr>
            <b/>
            <sz val="9"/>
            <color indexed="81"/>
            <rFont val="Tahoma"/>
            <family val="2"/>
          </rPr>
          <t>Luke Watts:</t>
        </r>
        <r>
          <rPr>
            <sz val="9"/>
            <color indexed="81"/>
            <rFont val="Tahoma"/>
            <family val="2"/>
          </rPr>
          <t xml:space="preserve">
</t>
        </r>
        <r>
          <rPr>
            <sz val="16"/>
            <color indexed="81"/>
            <rFont val="Tahoma"/>
            <family val="2"/>
          </rPr>
          <t>Taken from Escalation Calculator" tab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Luke Watts</author>
  </authors>
  <commentList>
    <comment ref="X13" authorId="0" shapeId="0" xr:uid="{00000000-0006-0000-0700-000001000000}">
      <text>
        <r>
          <rPr>
            <b/>
            <sz val="9"/>
            <color indexed="81"/>
            <rFont val="Tahoma"/>
            <family val="2"/>
          </rPr>
          <t>Luke Watts:</t>
        </r>
        <r>
          <rPr>
            <sz val="9"/>
            <color indexed="81"/>
            <rFont val="Tahoma"/>
            <family val="2"/>
          </rPr>
          <t xml:space="preserve">
Applied from "indirect Costs Calc" tab</t>
        </r>
      </text>
    </comment>
    <comment ref="AA13" authorId="0" shapeId="0" xr:uid="{00000000-0006-0000-0700-000002000000}">
      <text>
        <r>
          <rPr>
            <b/>
            <sz val="9"/>
            <color indexed="81"/>
            <rFont val="Tahoma"/>
            <family val="2"/>
          </rPr>
          <t>Luke Watts:</t>
        </r>
        <r>
          <rPr>
            <sz val="9"/>
            <color indexed="81"/>
            <rFont val="Tahoma"/>
            <family val="2"/>
          </rPr>
          <t xml:space="preserve">
Applied from "Indirect Costs Calc" tab
</t>
        </r>
      </text>
    </comment>
  </commentList>
</comments>
</file>

<file path=xl/sharedStrings.xml><?xml version="1.0" encoding="utf-8"?>
<sst xmlns="http://schemas.openxmlformats.org/spreadsheetml/2006/main" count="665" uniqueCount="407">
  <si>
    <t>Name</t>
  </si>
  <si>
    <t>Position</t>
  </si>
  <si>
    <t>Date:</t>
  </si>
  <si>
    <t>Signature</t>
  </si>
  <si>
    <t xml:space="preserve"> </t>
  </si>
  <si>
    <t>Immediate Reconstruction Works</t>
  </si>
  <si>
    <t>Ledger Reference</t>
  </si>
  <si>
    <t>End (km)</t>
  </si>
  <si>
    <t>Start (km)</t>
  </si>
  <si>
    <t>Longitude End Coordinates</t>
  </si>
  <si>
    <t>Longitude Start Coordinates</t>
  </si>
  <si>
    <t>Asset ID</t>
  </si>
  <si>
    <t>Asset Name</t>
  </si>
  <si>
    <t>Asset Details</t>
  </si>
  <si>
    <t>Contingency (%)</t>
  </si>
  <si>
    <t>Indirect Cost (%)</t>
  </si>
  <si>
    <t>Direct Cost ($)</t>
  </si>
  <si>
    <t>Quantity</t>
  </si>
  <si>
    <t>Treatment ID</t>
  </si>
  <si>
    <t>Damage Description</t>
  </si>
  <si>
    <t>Line No</t>
  </si>
  <si>
    <t>Estimated Cost</t>
  </si>
  <si>
    <t>Treatment Details</t>
  </si>
  <si>
    <t>Damage Details</t>
  </si>
  <si>
    <t>Delivery Agent (DA)</t>
  </si>
  <si>
    <t>Delivery Agent (DA):</t>
  </si>
  <si>
    <t xml:space="preserve">Asset Type </t>
  </si>
  <si>
    <t xml:space="preserve">Unsealed Road </t>
  </si>
  <si>
    <t xml:space="preserve">Sealed Road </t>
  </si>
  <si>
    <t>Concrete</t>
  </si>
  <si>
    <t xml:space="preserve">Other </t>
  </si>
  <si>
    <t>ST1 Light formation grading</t>
  </si>
  <si>
    <t>ST2 Medium formation grading</t>
  </si>
  <si>
    <t>ST3 Heavy formation grading</t>
  </si>
  <si>
    <t>ST4 Gravel material supply</t>
  </si>
  <si>
    <t>ST5 Gravel resheeting</t>
  </si>
  <si>
    <t>ST6 In-situ stabilisation – including additional material as required</t>
  </si>
  <si>
    <t>ST7 Granular overlay – overlay with imported material (≤150mm)</t>
  </si>
  <si>
    <t>ST8 Reconstruct unbound granular pavement</t>
  </si>
  <si>
    <t>ST9 Patch repair – patch unbound pavement failure</t>
  </si>
  <si>
    <t>ST10 Pothole repair</t>
  </si>
  <si>
    <t>ST11 Heavy shoulder grading</t>
  </si>
  <si>
    <t>ST12 Shoulder reconstruction</t>
  </si>
  <si>
    <t>ST13 Asphalt</t>
  </si>
  <si>
    <t>ST14 Bulk excavate surplus material or debris and remove from site</t>
  </si>
  <si>
    <t>ST15 Bulk fill</t>
  </si>
  <si>
    <t>ST16 Rock protection</t>
  </si>
  <si>
    <t>ST17 Reshape table drain</t>
  </si>
  <si>
    <t>ST19 Replace roadside barriers</t>
  </si>
  <si>
    <t>ST20 Replace guide posts or markers</t>
  </si>
  <si>
    <t>ST21 Reconstruct reinforced concrete</t>
  </si>
  <si>
    <t>ST22 Repair drainage structure – excavate, repair and reinstate</t>
  </si>
  <si>
    <t>ST23 Replace Reinforced Concrete Box Culvert (RCBC)</t>
  </si>
  <si>
    <t>ST24 Replace concrete pipe</t>
  </si>
  <si>
    <t>ST18 Replace road signage</t>
  </si>
  <si>
    <t>Treatment Type</t>
  </si>
  <si>
    <t>Unit Rate ($)</t>
  </si>
  <si>
    <t>ST1</t>
  </si>
  <si>
    <t xml:space="preserve">Note: Only input in yellow cells, grey cells are autopopulated based on user input </t>
  </si>
  <si>
    <t>ST2</t>
  </si>
  <si>
    <t>ST3</t>
  </si>
  <si>
    <t>ST4</t>
  </si>
  <si>
    <t>ST5</t>
  </si>
  <si>
    <t>ST6</t>
  </si>
  <si>
    <t>ST7</t>
  </si>
  <si>
    <t>ST8</t>
  </si>
  <si>
    <t>ST9</t>
  </si>
  <si>
    <t>ST10</t>
  </si>
  <si>
    <t>ST11</t>
  </si>
  <si>
    <t>ST12</t>
  </si>
  <si>
    <t>ST13</t>
  </si>
  <si>
    <t>ST14</t>
  </si>
  <si>
    <t>ST15</t>
  </si>
  <si>
    <t>ST16</t>
  </si>
  <si>
    <t>ST17</t>
  </si>
  <si>
    <t>ST18</t>
  </si>
  <si>
    <t>ST19</t>
  </si>
  <si>
    <t>ST20</t>
  </si>
  <si>
    <t>ST21</t>
  </si>
  <si>
    <t>ST22</t>
  </si>
  <si>
    <t>ST23</t>
  </si>
  <si>
    <t>ST24</t>
  </si>
  <si>
    <t>OT1</t>
  </si>
  <si>
    <t>Claim Year</t>
  </si>
  <si>
    <t xml:space="preserve">Claim Type </t>
  </si>
  <si>
    <t>DRFA Eligible Event Name</t>
  </si>
  <si>
    <t>IR</t>
  </si>
  <si>
    <t>Note: Only input in yellow cells, grey cells are autopopulated based on user input, data input from form B-RW autopopulates grey cells in form B2-CW</t>
  </si>
  <si>
    <t>Note: Form B2-CW must be accompanied by a form B-RW for its corresponding DRFA Eligible Disaster Event</t>
  </si>
  <si>
    <t>&lt;&lt;insert abbreviation, e.g. East Gippsland Shire Council = EGSC&gt;&gt;</t>
  </si>
  <si>
    <t>&lt;&lt;insert claim year in YY format, e.g. year 2018 is input as 18&gt;&gt;</t>
  </si>
  <si>
    <t>&lt;&lt;insert claim type e.g. IR = immediate reconstruction works; RW = EPA reconstruction works&gt;&gt;</t>
  </si>
  <si>
    <t>&lt;select asset type or input text&gt;</t>
  </si>
  <si>
    <t>&lt;select treatment ID or input text&gt;</t>
  </si>
  <si>
    <t xml:space="preserve">Emergency Works </t>
  </si>
  <si>
    <t>Reconstruction of Essential Public Assets</t>
  </si>
  <si>
    <t>Asset Sub-Category</t>
  </si>
  <si>
    <t>&lt;select asset category&gt;</t>
  </si>
  <si>
    <t>Transport Infrastructure</t>
  </si>
  <si>
    <t xml:space="preserve">Public Infrastructure </t>
  </si>
  <si>
    <t>Levees</t>
  </si>
  <si>
    <t>Roads</t>
  </si>
  <si>
    <t>Bridges</t>
  </si>
  <si>
    <t>Tunnels</t>
  </si>
  <si>
    <t>Culverts</t>
  </si>
  <si>
    <t xml:space="preserve">I hereby provide the claim as follows: </t>
  </si>
  <si>
    <t xml:space="preserve">&lt;insert name of Local Government Area&gt; </t>
  </si>
  <si>
    <t>&lt;Insert Local Government Agency Name&gt;</t>
  </si>
  <si>
    <t>&lt;Name&gt;, &lt;Position&gt;, &lt;Phone&gt;, &lt;Email&gt;.</t>
  </si>
  <si>
    <t xml:space="preserve">Any requests for clarification regarding this claim can be directed to: </t>
  </si>
  <si>
    <t xml:space="preserve">I can confirm also that appropriate procurement policies have been applied, and subject to internal audit processes of: </t>
  </si>
  <si>
    <t xml:space="preserve"> &lt;insert AGRN number&gt;</t>
  </si>
  <si>
    <t>Event ID (AGRN)</t>
  </si>
  <si>
    <t>&lt;&lt;insert AGRN number provided by Australian Government&gt;&gt;</t>
  </si>
  <si>
    <t>&lt;&lt;event name as defined in Australian Government notification&gt;&gt;</t>
  </si>
  <si>
    <t>Claim ID</t>
  </si>
  <si>
    <t xml:space="preserve">Road Infrastructure </t>
  </si>
  <si>
    <t>Pedestrian Bridges</t>
  </si>
  <si>
    <t xml:space="preserve">Footpaths and Bike Lanes </t>
  </si>
  <si>
    <t>Public Hospitals</t>
  </si>
  <si>
    <t xml:space="preserve">Public Schools </t>
  </si>
  <si>
    <t xml:space="preserve">Public Housing </t>
  </si>
  <si>
    <t xml:space="preserve">Prisons/ Correctional Facilities </t>
  </si>
  <si>
    <t xml:space="preserve">Police, Fire and Emergency Services' Stations </t>
  </si>
  <si>
    <t xml:space="preserve">State/ Territory or Local Government Offices </t>
  </si>
  <si>
    <t xml:space="preserve">Stormwater Infrastructure </t>
  </si>
  <si>
    <t>Road Furniture and Delineation</t>
  </si>
  <si>
    <t xml:space="preserve">Drainage Structure </t>
  </si>
  <si>
    <t>&lt;&lt;auto-populated  
from Form B-RW, 
do not alter 
grey cells&gt;&gt;</t>
  </si>
  <si>
    <t>Asset category</t>
  </si>
  <si>
    <t>End of worksheet</t>
  </si>
  <si>
    <t>e.g. insufficient estimates data, change in market rates etc</t>
  </si>
  <si>
    <t>Location of Event</t>
  </si>
  <si>
    <t>&lt;&lt;insert the location where the event occurred&gt;&gt;</t>
  </si>
  <si>
    <t>DRFA eligible event name</t>
  </si>
  <si>
    <t>Claim type</t>
  </si>
  <si>
    <t xml:space="preserve">Claim amount: </t>
  </si>
  <si>
    <t xml:space="preserve">Associated with works in: </t>
  </si>
  <si>
    <t xml:space="preserve">Claim year </t>
  </si>
  <si>
    <t>Location of event</t>
  </si>
  <si>
    <t>Asset name</t>
  </si>
  <si>
    <t>Latitude end coordinates</t>
  </si>
  <si>
    <t>Asset sub-category</t>
  </si>
  <si>
    <t xml:space="preserve">Asset capacity </t>
  </si>
  <si>
    <t xml:space="preserve">Asset layout </t>
  </si>
  <si>
    <t xml:space="preserve">Asset type </t>
  </si>
  <si>
    <t>Existing width</t>
  </si>
  <si>
    <t>Existing depth/height</t>
  </si>
  <si>
    <t>Latitude start coordinates</t>
  </si>
  <si>
    <t>Asset type / category</t>
  </si>
  <si>
    <t>Damage description</t>
  </si>
  <si>
    <t>Total actual cost ($)</t>
  </si>
  <si>
    <t xml:space="preserve">Claim type </t>
  </si>
  <si>
    <r>
      <rPr>
        <sz val="12"/>
        <color rgb="FFAF272F"/>
        <rFont val="Arial"/>
        <family val="2"/>
      </rPr>
      <t>&lt;For EPA reconstruction works only&gt; &lt;DELETE IF NOT REQUIRED&gt;</t>
    </r>
    <r>
      <rPr>
        <sz val="12"/>
        <rFont val="Arial"/>
        <family val="2"/>
      </rPr>
      <t xml:space="preserve">
I also wish to acknowledge that where the approved works are issued to the open market to for tenders, this will be done so in line with relevant procurement policies and processes which ensure the application of probity principles. Upon receipt of this market response, an update of this estimate will be provided to the Assessing Authority.</t>
    </r>
  </si>
  <si>
    <t>Claim prepared by:</t>
  </si>
  <si>
    <t>Date</t>
  </si>
  <si>
    <t>Independent Technical Review Required?</t>
  </si>
  <si>
    <t>Yes/No</t>
  </si>
  <si>
    <t xml:space="preserve">Yes </t>
  </si>
  <si>
    <t>No</t>
  </si>
  <si>
    <t>Comments:</t>
  </si>
  <si>
    <t>RW</t>
  </si>
  <si>
    <t>Total Estimated Cost
 ($)</t>
  </si>
  <si>
    <t>Claim approved for lodgement by:
(Approval must be by the CEO)</t>
  </si>
  <si>
    <t>Counter Disaster Operations</t>
  </si>
  <si>
    <t>Timing</t>
  </si>
  <si>
    <t>All of Project ($m)</t>
  </si>
  <si>
    <t>Project To Date ($m)</t>
  </si>
  <si>
    <t>Yearly Budget ($m)</t>
  </si>
  <si>
    <t>Yearly Actuals ($m)</t>
  </si>
  <si>
    <t>Project Life Cycle:  
(select from: Planning Stage; Tender Stage; 
Construction Stage &amp;  Practical Completion)</t>
  </si>
  <si>
    <t>Procurement approach (select from Open, Selective and Limited - if Limited tender undertaken, please specify reason in comments section)</t>
  </si>
  <si>
    <t>Month/Year Certified Estimate Approval Date</t>
  </si>
  <si>
    <t>Required Completion Date</t>
  </si>
  <si>
    <t xml:space="preserve"> Forecast Completion Date</t>
  </si>
  <si>
    <t>Revised Forecast Completion Date</t>
  </si>
  <si>
    <t>Current Year Approved Budget</t>
  </si>
  <si>
    <t>Expend to Last FY</t>
  </si>
  <si>
    <t>PTD Budget</t>
  </si>
  <si>
    <t>PTD Actual</t>
  </si>
  <si>
    <t>PTD Variance</t>
  </si>
  <si>
    <t>Q1</t>
  </si>
  <si>
    <t>Q2</t>
  </si>
  <si>
    <t>Q3</t>
  </si>
  <si>
    <t>Q4</t>
  </si>
  <si>
    <t>YTD Total</t>
  </si>
  <si>
    <t>YTD Variance</t>
  </si>
  <si>
    <t>COMMENTS</t>
  </si>
  <si>
    <t>Example 1 - Council XX, Package Works 1, AGRN XXX (ME- 900125)</t>
  </si>
  <si>
    <t>Construction Phase</t>
  </si>
  <si>
    <t>Open Tender</t>
  </si>
  <si>
    <t>Low</t>
  </si>
  <si>
    <t>Claim ID (Asset ID #)</t>
  </si>
  <si>
    <t>Approved Certified Estimate</t>
  </si>
  <si>
    <t>Project contingency within Approved Certified Estimate</t>
  </si>
  <si>
    <t>Victorian DRFA  completed reconstruction works claim form C2-CW</t>
  </si>
  <si>
    <t>V Form D-QTR</t>
  </si>
  <si>
    <t>OT1 ‘Other’ – including structures, retaining items and removal of debris from essential public infrastructure</t>
  </si>
  <si>
    <t>Delivery Agency: &lt;name of Delivery Agency&gt;</t>
  </si>
  <si>
    <t>Delivery Agency Projects</t>
  </si>
  <si>
    <t>QUARTERLY ESSENTIAL PUBLIC ASSET RECONSTRUCTION WORKS REPORT</t>
  </si>
  <si>
    <t>Eligible asset</t>
  </si>
  <si>
    <t>Recommended amount</t>
  </si>
  <si>
    <t>Claim Status</t>
  </si>
  <si>
    <t>Invoice</t>
  </si>
  <si>
    <t>Transaction</t>
  </si>
  <si>
    <t>Post-disaster photo</t>
  </si>
  <si>
    <t>Post-completion photo</t>
  </si>
  <si>
    <t>Assessing Authority Assessment</t>
  </si>
  <si>
    <t>Pre-disaster photo</t>
  </si>
  <si>
    <t>Pre-disaster condition established</t>
  </si>
  <si>
    <t>Works considered RW or IR</t>
  </si>
  <si>
    <t>Estimate (RW) only</t>
  </si>
  <si>
    <t>Estimate/ Claim Status</t>
  </si>
  <si>
    <t>Qualifications (including date completed)</t>
  </si>
  <si>
    <t>Works as per certified  estimate</t>
  </si>
  <si>
    <t>ST25 Clear disaster related silt &amp; debris from guttering, drains, stormwater infrastructure impacting on public infrastructure (e.g. schools, hospitals not covered by insurance)</t>
  </si>
  <si>
    <t>ST27 Disposal of emergency works green waster &amp; debris to landfill, mulching or other solution</t>
  </si>
  <si>
    <t>ST26 Clearing and removal of disaster related fallen trees or vegetation to make eligible assets safe &amp; serviceable</t>
  </si>
  <si>
    <t>ST28 Inspection costs associated with identifying the emergency works undertaken on disaster impacted eligible assets</t>
  </si>
  <si>
    <t>Victorian DRFA claim lodgement declaration form - Essential Public Assets</t>
  </si>
  <si>
    <t>Relief and Recovery</t>
  </si>
  <si>
    <t>Overview Delivery Agency Comment. 
To include comments on: 
&gt; risks on meeting project timeline and budget;
&gt; where no open tender process has been undertaken specify reason:
&gt; use of project contingency</t>
  </si>
  <si>
    <t xml:space="preserve">Assessing Authority  Comments on progress and any resulting issues
</t>
  </si>
  <si>
    <t>V Form-C-RW</t>
  </si>
  <si>
    <t>V Form-C2-CW</t>
  </si>
  <si>
    <t xml:space="preserve">https://files-em.em.vic.gov.au/public/EMV-web/FS-1_Victorian_DRFA_Fact_Sheet_1-Claims_and_Eligibility.pdf </t>
  </si>
  <si>
    <t>ST29 Remove disaster related silt, embankment slips or debris from transport infrastructure (i.e. roads, footpaths, bridges, culverts, table drains, signage)</t>
  </si>
  <si>
    <t>ST30 Temporary dumpsites for disposing of disaster related debris (includes establishment,  management and decommissioning costs)</t>
  </si>
  <si>
    <t>ST31 Traffic management including temporary lights, closures, fencing, signs</t>
  </si>
  <si>
    <t>Claim assessed by:</t>
  </si>
  <si>
    <t>Reason for variance (final claim only)</t>
  </si>
  <si>
    <t>Photo reference(s)
(name of damage photo or photo report)</t>
  </si>
  <si>
    <t>Escalation
 (%)
(Not applicable for market response)</t>
  </si>
  <si>
    <t>Photo reference(s) 
(name of damage photo or photo report)</t>
  </si>
  <si>
    <t>Recommended amount ($)</t>
  </si>
  <si>
    <t>Contingency Total</t>
  </si>
  <si>
    <t>Works associated with this treatment typically involve significant complexity in maintaining existing asset operations during construction.</t>
  </si>
  <si>
    <t>Works associated with this treatment typically involve moderate complexity in maintaining existing asset operations during construction.</t>
  </si>
  <si>
    <t>Works associated with this treatment can be undertaken with little to no disruption to asset operations during construction.</t>
  </si>
  <si>
    <t>What level of confidence and reliability is there in the treatment cost with respect to interfaces with adjacent assets?</t>
  </si>
  <si>
    <t>External interfaces (identified and defined in terms of scope, access and risk).</t>
  </si>
  <si>
    <t>Project interfaces</t>
  </si>
  <si>
    <t>Works associated with this treatment are likely to require statutory approvals and additional investigations.</t>
  </si>
  <si>
    <t>Works associated with this treatment may require statutory approvals and additional investigations.</t>
  </si>
  <si>
    <t>Works associated with this treatment are unlikely to be associated with statutory approvals or require additional investigations.</t>
  </si>
  <si>
    <t>What level of confidence is there in the treatment cost with respect to statutory approvals?</t>
  </si>
  <si>
    <t>Sufficient and documented investigation of concept design (geotechnical, heritage, environmental, technical, hydraulic).</t>
  </si>
  <si>
    <t>Site specific information</t>
  </si>
  <si>
    <t>The region’s construction period is heavily influenced by seasonal weather patterns.</t>
  </si>
  <si>
    <t>The region’s construction period is somewhat influenced by seasonal weather patterns.</t>
  </si>
  <si>
    <t>The region’s construction period is typically independent of seasonal weather patterns.</t>
  </si>
  <si>
    <t>What is the level of confidence and reliability that the works be completed within the required timeframe?</t>
  </si>
  <si>
    <t>A set of project dates (to enable outturn cost to be assessed).</t>
  </si>
  <si>
    <t>Key dates</t>
  </si>
  <si>
    <t>The treatment is typically delivered concurrently with other construction activities with the potential for interrelated delays due to conflicts.</t>
  </si>
  <si>
    <t>The treatment is typically delivered concurrently with other construction activities where there is minimal likelihood of one activity significantly impacting the other.</t>
  </si>
  <si>
    <t>The treatment is typically undertaken in isolation to other activities.</t>
  </si>
  <si>
    <t>What is the level of confidence and reliability in the treatment cost with respect to constructability or complexity?</t>
  </si>
  <si>
    <t>A constructability, staging and construction access review and construction program.</t>
  </si>
  <si>
    <t>Constructability</t>
  </si>
  <si>
    <t>Region consists of predominantly remote areas with limited suppliers</t>
  </si>
  <si>
    <t>Regional areas with variable availability of labour.</t>
  </si>
  <si>
    <t>The treatment is not reliant on materials supply.</t>
  </si>
  <si>
    <r>
      <t>1.</t>
    </r>
    <r>
      <rPr>
        <b/>
        <sz val="7"/>
        <color rgb="FFFFFFFF"/>
        <rFont val="Times New Roman"/>
        <family val="1"/>
      </rPr>
      <t xml:space="preserve">  </t>
    </r>
    <r>
      <rPr>
        <b/>
        <sz val="8.5"/>
        <color rgb="FFFFFFFF"/>
        <rFont val="Arial"/>
        <family val="2"/>
      </rPr>
      <t>the availability of labour to undertake the works?</t>
    </r>
  </si>
  <si>
    <t xml:space="preserve">What is the level of confidence with: </t>
  </si>
  <si>
    <t>Risk analysis of significant risks (political, community, technical, financial, environmental, labour and materials).</t>
  </si>
  <si>
    <t>Risk identification</t>
  </si>
  <si>
    <t>Scope and quantities cannot be readily measured (e.g. scour holes, debris blockage).</t>
  </si>
  <si>
    <t>Scope and quantities defined by road chainage and length and depth.</t>
  </si>
  <si>
    <t>Precast items and discreet elements (e.g. headwalls, culvert units and aprons).</t>
  </si>
  <si>
    <t>What is the level of confidence and reliability in the scope and quantities inherent to this treatment?</t>
  </si>
  <si>
    <t>A set of well-defined project objectives and related performance criteria.</t>
  </si>
  <si>
    <t>Project scope</t>
  </si>
  <si>
    <t>Comments / Reasons</t>
  </si>
  <si>
    <t>Selection</t>
  </si>
  <si>
    <t>Not confident and not reliable</t>
  </si>
  <si>
    <t>Reasonably confident and reliable</t>
  </si>
  <si>
    <t>Highly confident and reliable</t>
  </si>
  <si>
    <t>Contingency Calculation</t>
  </si>
  <si>
    <t>Confidence and reliability</t>
  </si>
  <si>
    <t>Questions as relevant to works</t>
  </si>
  <si>
    <t>Standard Deterministic Risk Matrix</t>
  </si>
  <si>
    <t>Cost Category</t>
  </si>
  <si>
    <t>Description 1</t>
  </si>
  <si>
    <t>Description 2</t>
  </si>
  <si>
    <t>Indirect Cost</t>
  </si>
  <si>
    <t>Direct</t>
  </si>
  <si>
    <t>Indirect</t>
  </si>
  <si>
    <t>Contingency</t>
  </si>
  <si>
    <t>Previously Claimed</t>
  </si>
  <si>
    <t>This Claim</t>
  </si>
  <si>
    <t>Total Claimed</t>
  </si>
  <si>
    <t>Total</t>
  </si>
  <si>
    <t>Escalation</t>
  </si>
  <si>
    <t>Total Estimated Cost</t>
  </si>
  <si>
    <t>Utilisation</t>
  </si>
  <si>
    <t>Estimated Costs</t>
  </si>
  <si>
    <t>Reference
(inv number)</t>
  </si>
  <si>
    <t>% of Direct Costs</t>
  </si>
  <si>
    <t>Total Estimated Direct cost</t>
  </si>
  <si>
    <t>% of Est Direct Cost</t>
  </si>
  <si>
    <t>Total Actual Direct cost</t>
  </si>
  <si>
    <t>Indirect Costs Calculation and Allocation</t>
  </si>
  <si>
    <t>Treatment category</t>
  </si>
  <si>
    <t xml:space="preserve">Typical contingency ranges </t>
  </si>
  <si>
    <t>(First Principles Estimate)</t>
  </si>
  <si>
    <t>Unsealed pavements</t>
  </si>
  <si>
    <t>24 – 30%</t>
  </si>
  <si>
    <t>Sealed pavement repairs</t>
  </si>
  <si>
    <t>24 - 30%</t>
  </si>
  <si>
    <t>Clearing and earthworks</t>
  </si>
  <si>
    <t>28 - 34%</t>
  </si>
  <si>
    <t>Road furniture and delineation</t>
  </si>
  <si>
    <t>24 - 34%</t>
  </si>
  <si>
    <t>30 - 40%</t>
  </si>
  <si>
    <t>Drainage structures</t>
  </si>
  <si>
    <t>Other</t>
  </si>
  <si>
    <t>24 - 40%</t>
  </si>
  <si>
    <t>(Market Response)</t>
  </si>
  <si>
    <t>12 - 15%</t>
  </si>
  <si>
    <t>14 - 17%</t>
  </si>
  <si>
    <t>12 - 17%</t>
  </si>
  <si>
    <t>15 - 20%</t>
  </si>
  <si>
    <t>12 - 20%</t>
  </si>
  <si>
    <t>Estimate Development</t>
  </si>
  <si>
    <t>Actual Costs</t>
  </si>
  <si>
    <t>Victoria DRFA Escalation Calculator</t>
  </si>
  <si>
    <t>Manual Entry</t>
  </si>
  <si>
    <t>Calculation</t>
  </si>
  <si>
    <t>Escalation FY 0</t>
  </si>
  <si>
    <t>Escalation FY 1</t>
  </si>
  <si>
    <t>Escalation FY 2</t>
  </si>
  <si>
    <t>End of FY 0</t>
  </si>
  <si>
    <t>End of FY 1</t>
  </si>
  <si>
    <t>End of FY 2</t>
  </si>
  <si>
    <t>Estimate Lodged</t>
  </si>
  <si>
    <t>Forecast Construction Completion</t>
  </si>
  <si>
    <t>Days FY 0</t>
  </si>
  <si>
    <t>Days FY 1</t>
  </si>
  <si>
    <t>Days FY 2</t>
  </si>
  <si>
    <t>TOTAL Escalation</t>
  </si>
  <si>
    <t>Green</t>
  </si>
  <si>
    <t>Amber</t>
  </si>
  <si>
    <t>Red</t>
  </si>
  <si>
    <t>On Schedule</t>
  </si>
  <si>
    <t>Behind Schedule</t>
  </si>
  <si>
    <t>Risks are emerging that could affect completion of works i.e. projects likely to miss signficant milestones or have project scope or contract variations</t>
  </si>
  <si>
    <r>
      <t xml:space="preserve">Timing Delivery Status
</t>
    </r>
    <r>
      <rPr>
        <b/>
        <sz val="10"/>
        <color rgb="FF00B050"/>
        <rFont val="Calibri"/>
        <family val="2"/>
        <scheme val="minor"/>
      </rPr>
      <t>(Green</t>
    </r>
    <r>
      <rPr>
        <b/>
        <sz val="10"/>
        <color rgb="FFFFFFFF"/>
        <rFont val="Calibri"/>
        <family val="2"/>
        <scheme val="minor"/>
      </rPr>
      <t xml:space="preserve"> - on schedule, </t>
    </r>
    <r>
      <rPr>
        <b/>
        <sz val="10"/>
        <color rgb="FFFFC000"/>
        <rFont val="Calibri"/>
        <family val="2"/>
        <scheme val="minor"/>
      </rPr>
      <t>Amber</t>
    </r>
    <r>
      <rPr>
        <b/>
        <sz val="10"/>
        <color rgb="FFFFFFFF"/>
        <rFont val="Calibri"/>
        <family val="2"/>
        <scheme val="minor"/>
      </rPr>
      <t xml:space="preserve"> - Some risks are emerging that are affecting or likely to affect significant milestones, project scope or contract variations, </t>
    </r>
    <r>
      <rPr>
        <b/>
        <sz val="10"/>
        <color rgb="FFFF0000"/>
        <rFont val="Calibri"/>
        <family val="2"/>
        <scheme val="minor"/>
      </rPr>
      <t>Red</t>
    </r>
    <r>
      <rPr>
        <b/>
        <sz val="10"/>
        <color rgb="FFFFFFFF"/>
        <rFont val="Calibri"/>
        <family val="2"/>
        <scheme val="minor"/>
      </rPr>
      <t xml:space="preserve"> - Behind schedule)</t>
    </r>
  </si>
  <si>
    <r>
      <t>Budget Delivery Status
(</t>
    </r>
    <r>
      <rPr>
        <b/>
        <sz val="10"/>
        <color rgb="FF00B050"/>
        <rFont val="Calibri"/>
        <family val="2"/>
        <scheme val="minor"/>
      </rPr>
      <t>Green</t>
    </r>
    <r>
      <rPr>
        <b/>
        <sz val="10"/>
        <color rgb="FFFFFFFF"/>
        <rFont val="Calibri"/>
        <family val="2"/>
        <scheme val="minor"/>
      </rPr>
      <t xml:space="preserve"> - budget on line with certified estimate,</t>
    </r>
    <r>
      <rPr>
        <b/>
        <sz val="10"/>
        <color rgb="FFFFC000"/>
        <rFont val="Calibri"/>
        <family val="2"/>
        <scheme val="minor"/>
      </rPr>
      <t xml:space="preserve"> Amber</t>
    </r>
    <r>
      <rPr>
        <b/>
        <sz val="10"/>
        <color rgb="FFFFFFFF"/>
        <rFont val="Calibri"/>
        <family val="2"/>
        <scheme val="minor"/>
      </rPr>
      <t xml:space="preserve"> - some risks are emerging that are affecting or likely to affect budget delivery i.e. project scope or contract variations, </t>
    </r>
    <r>
      <rPr>
        <b/>
        <sz val="10"/>
        <color rgb="FFFF0000"/>
        <rFont val="Calibri"/>
        <family val="2"/>
        <scheme val="minor"/>
      </rPr>
      <t>Red</t>
    </r>
    <r>
      <rPr>
        <b/>
        <sz val="10"/>
        <color rgb="FFFFFFFF"/>
        <rFont val="Calibri"/>
        <family val="2"/>
        <scheme val="minor"/>
      </rPr>
      <t xml:space="preserve"> - exceeding certified estimate)</t>
    </r>
  </si>
  <si>
    <t>Commentary</t>
  </si>
  <si>
    <r>
      <t>Risk Status
(</t>
    </r>
    <r>
      <rPr>
        <b/>
        <sz val="10"/>
        <color rgb="FF00B050"/>
        <rFont val="Calibri"/>
        <family val="2"/>
        <scheme val="minor"/>
      </rPr>
      <t>Green</t>
    </r>
    <r>
      <rPr>
        <b/>
        <sz val="10"/>
        <color rgb="FFFFFFFF"/>
        <rFont val="Calibri"/>
        <family val="2"/>
        <scheme val="minor"/>
      </rPr>
      <t xml:space="preserve"> - low risk assets to be reconstructed i.e. sealed roads, </t>
    </r>
    <r>
      <rPr>
        <b/>
        <sz val="10"/>
        <color rgb="FFFFC000"/>
        <rFont val="Calibri"/>
        <family val="2"/>
        <scheme val="minor"/>
      </rPr>
      <t xml:space="preserve">Amber </t>
    </r>
    <r>
      <rPr>
        <b/>
        <sz val="10"/>
        <color rgb="FFFFFFFF"/>
        <rFont val="Calibri"/>
        <family val="2"/>
        <scheme val="minor"/>
      </rPr>
      <t xml:space="preserve">- some complicated assets to be reconstructed within certified estimates package, </t>
    </r>
    <r>
      <rPr>
        <b/>
        <sz val="10"/>
        <color rgb="FFFF0000"/>
        <rFont val="Calibri"/>
        <family val="2"/>
        <scheme val="minor"/>
      </rPr>
      <t>Red</t>
    </r>
    <r>
      <rPr>
        <b/>
        <sz val="10"/>
        <color rgb="FFFFFFFF"/>
        <rFont val="Calibri"/>
        <family val="2"/>
        <scheme val="minor"/>
      </rPr>
      <t xml:space="preserve"> - high risk assets i.e. landslips)</t>
    </r>
  </si>
  <si>
    <t>**SELECT</t>
  </si>
  <si>
    <t>Contingency to be applied to RW form</t>
  </si>
  <si>
    <t>*Market Response calculated at 50%</t>
  </si>
  <si>
    <t>TYPICAL CONTINGENCY RANGES</t>
  </si>
  <si>
    <t>Confirm within typical range</t>
  </si>
  <si>
    <t>Assessment Completed by:</t>
  </si>
  <si>
    <t>Rejected value ($)</t>
  </si>
  <si>
    <t>Reason for Rejection</t>
  </si>
  <si>
    <t>Variance</t>
  </si>
  <si>
    <t>Victorian DRFA reconstruction works claim form C2-RW Certified Estimate Works Package</t>
  </si>
  <si>
    <t>Available information on which the estimate is based</t>
  </si>
  <si>
    <t>Treatment ID / Description</t>
  </si>
  <si>
    <t>Base Principles</t>
  </si>
  <si>
    <t xml:space="preserve">Smith Street </t>
  </si>
  <si>
    <t>123XYZ</t>
  </si>
  <si>
    <t>NA</t>
  </si>
  <si>
    <t>Photo AABBCC.jpg or AABBCC photo report.docx</t>
  </si>
  <si>
    <t xml:space="preserve">For Reconstruction Works Estimates Packages, once this form and all other forms and supporting documentation is completed and lodged into the Claims Management System, in accordance with FACT SHEET 1, please email NDFA@justice.vic.gov.au as well as the Assessing Authority. Refer to FACT SHEET 1 which can be found at the following link:  
</t>
  </si>
  <si>
    <t>Date of Access to Asset (if not accessible on date of event)</t>
  </si>
  <si>
    <t>V Form-D-DEC RW</t>
  </si>
  <si>
    <t>V Form-D-DEC CW</t>
  </si>
  <si>
    <t xml:space="preserve">I certify that this claim is a true record of the works required to reconstruct the essential public assets, as defined in the Disaster Recovery Funding Arrangements 2018, damaged as a direct result of the eligible disaster event to their pre-disaster function.
I can also confirm that any funding will only be used for the approved scope, which has been assessed in accordance with Victoria’s Natural Disaster Claim and Eligibility Guidelines.
The photographic and other supporting evidence included in this claim is an accurate record of the pre-disaster and/or post-disaster event function and standard of the asset. This evidence supports that the damage being claimed is a direct result of the eligible disaster event. Where required by the Disaster Recovery Funding Arrangements 2018, I confirm that the pre-disaster condition assessment has been completed or assessed by a suitably qualified professional.
</t>
  </si>
  <si>
    <t>Recommended Quantity</t>
  </si>
  <si>
    <t>Recommended Unit Rate ($)</t>
  </si>
  <si>
    <t>Recommended Direct Cost ($)</t>
  </si>
  <si>
    <t>Recommended Indirect Cost (%)</t>
  </si>
  <si>
    <t>Recommended Contingency (%)</t>
  </si>
  <si>
    <t>Recommended Escalation (%)</t>
  </si>
  <si>
    <t>Assessor Comments</t>
  </si>
  <si>
    <t>General Feedback for DA</t>
  </si>
  <si>
    <t>DA Comments</t>
  </si>
  <si>
    <t>Additional Information</t>
  </si>
  <si>
    <t>Reference Documents / Files</t>
  </si>
  <si>
    <t>Existing width (m)</t>
  </si>
  <si>
    <t>Existing depth/height (mm)</t>
  </si>
  <si>
    <t>Supporting Information</t>
  </si>
  <si>
    <t>Insufficient Supporting Docs</t>
  </si>
  <si>
    <t>Ineligible Activity / Expenditure</t>
  </si>
  <si>
    <t>Outside Allowable Time Period</t>
  </si>
  <si>
    <t>Part of Another Claim</t>
  </si>
  <si>
    <t>ASSESSOR RECOMMENDATION</t>
  </si>
  <si>
    <t>Assessor Recommended Estimated Direct Cost</t>
  </si>
  <si>
    <t>Estimate Package or Claim approved for lodgement by:
(Approval must be by the CEO)</t>
  </si>
  <si>
    <t>Position within Delivery Agency and/or External Provider</t>
  </si>
  <si>
    <t>Summary of Experience</t>
  </si>
  <si>
    <t>Details of the Qualified Professional Engaged to Conduct Damage Assessment (including damage and pre-condition of the essential public assets) - refer bottom for definition of suitably qualified professional:</t>
  </si>
  <si>
    <r>
      <t xml:space="preserve">A </t>
    </r>
    <r>
      <rPr>
        <b/>
        <sz val="14"/>
        <rFont val="Calibri"/>
        <family val="2"/>
      </rPr>
      <t>Suitably Qualified Professional</t>
    </r>
    <r>
      <rPr>
        <sz val="14"/>
        <rFont val="Calibri"/>
        <family val="2"/>
      </rPr>
      <t xml:space="preserve"> is defined in the </t>
    </r>
    <r>
      <rPr>
        <b/>
        <sz val="14"/>
        <rFont val="Calibri"/>
        <family val="2"/>
      </rPr>
      <t>Victorian Guideline 2 - Cost Estimation</t>
    </r>
    <r>
      <rPr>
        <sz val="14"/>
        <rFont val="Calibri"/>
        <family val="2"/>
      </rPr>
      <t xml:space="preserve"> as being a 'person with relevant tertiary qualification and a minimum of five years’ experience in the appropriate field of work for the asset type, or a person with the appropriate level of expertise and experience within the Delivery Agency at the Director level, for example, Director Infrastructure or its equivalent.'
Delivery Agencies are required to provide a copy of the suitably qualified professional as part of the supporting documentation when lodging a Reconstruction Works Estimates Package.</t>
    </r>
  </si>
  <si>
    <t>Delivery Agency (DA)</t>
  </si>
  <si>
    <r>
      <rPr>
        <sz val="12"/>
        <color rgb="FFAF272F"/>
        <rFont val="Arial"/>
        <family val="2"/>
      </rPr>
      <t>&lt;For EPA reconstruction works only&gt; &lt;DELETE IF NOT REQUIRED&gt;</t>
    </r>
    <r>
      <rPr>
        <sz val="12"/>
        <rFont val="Arial"/>
        <family val="2"/>
      </rPr>
      <t xml:space="preserve">
I also wish to acknowledge that where the approved works are issued to the open market to for tenders, this has been undertaken in line with relevant procurement policies and processes which ensure the application of probity principles. </t>
    </r>
  </si>
  <si>
    <t xml:space="preserve">I certify that this claim is a true record of the works required to reconstruct the essential public assets, as defined in the Disaster Recovery Funding Arrangements 2018, damaged as a direct result of the eligible disaster event to their pre-disaster function.
I can also confirm that any funding will only be used for the approved scope, which has been assessed in accordance with Victoria’s Natural Disaster Claim and Eligibility Guidelines.
The photographic and other supporting evidence included in this claim is an accurate record of the completed works associated with the reconstruction of essential public assets to it pre-disaster function and standard of the asset. This evidence supports that the damage being claimed is a direct result of the eligible disaster event. 
</t>
  </si>
  <si>
    <t>Details of the Qualified Professional Engaged to Conduct the Cost Estimation of the essential public assets under this package - refer bottom for definition of suitably qualified professional:</t>
  </si>
  <si>
    <t>Latitude start coordinates
(decimal degrees)</t>
  </si>
  <si>
    <t>Latitude end coordinates
(decimal degrees)</t>
  </si>
  <si>
    <t>Longitude Start Coordinates
(decimal degrees)</t>
  </si>
  <si>
    <t>Longitude End Coordinates 
(decimal degrees)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</si>
</sst>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4" formatCode="_-&quot;$&quot;* #,##0.00_-;\-&quot;$&quot;* #,##0.00_-;_-&quot;$&quot;* &quot;-&quot;??_-;_-@_-"/>
    <numFmt numFmtId="43" formatCode="_-* #,##0.00_-;\-* #,##0.00_-;_-* &quot;-&quot;??_-;_-@_-"/>
    <numFmt numFmtId="164" formatCode="&quot;$&quot;#,##0.00_);\(&quot;$&quot;#,##0.00\)"/>
    <numFmt numFmtId="165" formatCode="#,##0.000"/>
    <numFmt numFmtId="166" formatCode="#,##0.000_ ;[Red]\-#,##0.000\ "/>
    <numFmt numFmtId="167" formatCode="0.000"/>
    <numFmt numFmtId="168" formatCode="[$-C09]dd\-mmm\-yy;@"/>
    <numFmt numFmtId="169" formatCode="_(* #,##0_);_(* \(#,##0\);_(* &quot;-&quot;_);_(@_)"/>
    <numFmt numFmtId="170" formatCode="0.0%"/>
    <numFmt numFmtId="171" formatCode="0.000000"/>
    <numFmt numFmtId="172" formatCode="[$-F800]dddd\,\ mmmm\ dd\,\ yyyy"/>
  </numFmts>
  <fonts count="91" x14ac:knownFonts="1">
    <font>
      <sz val="10"/>
      <name val="Arial"/>
      <family val="2"/>
    </font>
    <font>
      <sz val="11"/>
      <color theme="1"/>
      <name val="Calibri"/>
      <family val="2"/>
      <scheme val="minor"/>
    </font>
    <font>
      <sz val="11"/>
      <color theme="1"/>
      <name val="Calibri"/>
      <family val="2"/>
      <scheme val="minor"/>
    </font>
    <font>
      <b/>
      <sz val="14"/>
      <color theme="0"/>
      <name val="Calibri"/>
      <family val="2"/>
      <scheme val="minor"/>
    </font>
    <font>
      <sz val="14"/>
      <name val="Calibri"/>
      <family val="2"/>
      <scheme val="minor"/>
    </font>
    <font>
      <b/>
      <sz val="14"/>
      <name val="Calibri"/>
      <family val="2"/>
      <scheme val="minor"/>
    </font>
    <font>
      <sz val="16"/>
      <name val="Calibri"/>
      <family val="2"/>
      <scheme val="minor"/>
    </font>
    <font>
      <sz val="10"/>
      <name val="Arial"/>
      <family val="2"/>
    </font>
    <font>
      <sz val="10"/>
      <name val="Arial Narrow"/>
      <family val="2"/>
    </font>
    <font>
      <sz val="12"/>
      <name val="Calibri"/>
      <family val="2"/>
      <scheme val="minor"/>
    </font>
    <font>
      <b/>
      <sz val="12"/>
      <name val="Calibri"/>
      <family val="2"/>
      <scheme val="minor"/>
    </font>
    <font>
      <sz val="14"/>
      <color theme="0"/>
      <name val="Calibri"/>
      <family val="2"/>
      <scheme val="minor"/>
    </font>
    <font>
      <b/>
      <sz val="16"/>
      <color theme="0"/>
      <name val="Calibri"/>
      <family val="2"/>
      <scheme val="minor"/>
    </font>
    <font>
      <sz val="20"/>
      <name val="Calibri"/>
      <family val="2"/>
      <scheme val="minor"/>
    </font>
    <font>
      <b/>
      <sz val="20"/>
      <color theme="0"/>
      <name val="Calibri"/>
      <family val="2"/>
      <scheme val="minor"/>
    </font>
    <font>
      <sz val="18"/>
      <name val="Calibri"/>
      <family val="2"/>
      <scheme val="minor"/>
    </font>
    <font>
      <b/>
      <sz val="18"/>
      <name val="Calibri"/>
      <family val="2"/>
      <scheme val="minor"/>
    </font>
    <font>
      <sz val="12"/>
      <name val="Arial"/>
      <family val="2"/>
    </font>
    <font>
      <b/>
      <sz val="12"/>
      <name val="Arial"/>
      <family val="2"/>
    </font>
    <font>
      <b/>
      <sz val="16"/>
      <name val="Arial"/>
      <family val="2"/>
    </font>
    <font>
      <sz val="16"/>
      <name val="Arial"/>
      <family val="2"/>
    </font>
    <font>
      <sz val="9"/>
      <name val="Arial"/>
      <family val="2"/>
    </font>
    <font>
      <sz val="11"/>
      <name val="Arial"/>
      <family val="2"/>
    </font>
    <font>
      <b/>
      <sz val="14"/>
      <name val="Arial"/>
      <family val="2"/>
    </font>
    <font>
      <sz val="14"/>
      <name val="Arial"/>
      <family val="2"/>
    </font>
    <font>
      <b/>
      <sz val="14"/>
      <color theme="0"/>
      <name val="Arial"/>
      <family val="2"/>
    </font>
    <font>
      <b/>
      <sz val="12"/>
      <color theme="0"/>
      <name val="Arial"/>
      <family val="2"/>
    </font>
    <font>
      <b/>
      <sz val="28"/>
      <name val="Arial"/>
      <family val="2"/>
    </font>
    <font>
      <sz val="28"/>
      <name val="Arial"/>
      <family val="2"/>
    </font>
    <font>
      <b/>
      <sz val="20"/>
      <name val="Arial"/>
      <family val="2"/>
    </font>
    <font>
      <sz val="10"/>
      <color theme="1"/>
      <name val="Arial"/>
      <family val="2"/>
    </font>
    <font>
      <b/>
      <sz val="16"/>
      <color theme="0"/>
      <name val="Arial"/>
      <family val="2"/>
    </font>
    <font>
      <b/>
      <sz val="10"/>
      <color theme="0"/>
      <name val="Arial"/>
      <family val="2"/>
    </font>
    <font>
      <sz val="9"/>
      <color theme="1"/>
      <name val="Arial"/>
      <family val="2"/>
    </font>
    <font>
      <sz val="12"/>
      <color rgb="FFAF272F"/>
      <name val="Arial"/>
      <family val="2"/>
    </font>
    <font>
      <sz val="12"/>
      <color rgb="FFD1333B"/>
      <name val="Arial"/>
      <family val="2"/>
    </font>
    <font>
      <b/>
      <sz val="28"/>
      <color rgb="FFD1333B"/>
      <name val="Arial"/>
      <family val="2"/>
    </font>
    <font>
      <b/>
      <sz val="28"/>
      <name val="Calibri"/>
      <family val="2"/>
      <scheme val="minor"/>
    </font>
    <font>
      <sz val="28"/>
      <name val="Calibri"/>
      <family val="2"/>
      <scheme val="minor"/>
    </font>
    <font>
      <b/>
      <sz val="20"/>
      <color rgb="FFD1333B"/>
      <name val="Arial"/>
      <family val="2"/>
    </font>
    <font>
      <b/>
      <sz val="11"/>
      <color theme="1"/>
      <name val="Calibri"/>
      <family val="2"/>
      <scheme val="minor"/>
    </font>
    <font>
      <b/>
      <sz val="9"/>
      <color rgb="FFFFFFFF"/>
      <name val="Calibri Light"/>
      <family val="2"/>
    </font>
    <font>
      <b/>
      <sz val="30"/>
      <color theme="0"/>
      <name val="Calibri"/>
      <family val="2"/>
      <scheme val="minor"/>
    </font>
    <font>
      <b/>
      <sz val="10"/>
      <color rgb="FFFFFFFF"/>
      <name val="Calibri"/>
      <family val="2"/>
      <scheme val="minor"/>
    </font>
    <font>
      <b/>
      <sz val="9"/>
      <color theme="1"/>
      <name val="Calibri"/>
      <family val="2"/>
      <scheme val="minor"/>
    </font>
    <font>
      <b/>
      <sz val="10"/>
      <name val="Calibri Light"/>
      <family val="2"/>
    </font>
    <font>
      <sz val="10"/>
      <color rgb="FFFFFFFF"/>
      <name val="Calibri Light"/>
      <family val="2"/>
    </font>
    <font>
      <sz val="10"/>
      <color rgb="FFFFFFFF"/>
      <name val="Calibri"/>
      <family val="2"/>
      <scheme val="minor"/>
    </font>
    <font>
      <sz val="10"/>
      <name val="Calibri"/>
      <family val="2"/>
      <scheme val="minor"/>
    </font>
    <font>
      <b/>
      <sz val="10"/>
      <color theme="1"/>
      <name val="Calibri"/>
      <family val="2"/>
      <scheme val="minor"/>
    </font>
    <font>
      <b/>
      <sz val="10"/>
      <color theme="0" tint="-0.249977111117893"/>
      <name val="Calibri"/>
      <family val="2"/>
      <scheme val="minor"/>
    </font>
    <font>
      <b/>
      <sz val="10"/>
      <name val="Calibri"/>
      <family val="2"/>
      <scheme val="minor"/>
    </font>
    <font>
      <sz val="11"/>
      <name val="Calibri"/>
      <family val="2"/>
      <scheme val="minor"/>
    </font>
    <font>
      <sz val="9"/>
      <name val="Calibri"/>
      <family val="2"/>
      <scheme val="minor"/>
    </font>
    <font>
      <sz val="9"/>
      <color theme="1"/>
      <name val="Calibri"/>
      <family val="2"/>
      <scheme val="minor"/>
    </font>
    <font>
      <b/>
      <sz val="11"/>
      <color rgb="FFFFFFFF"/>
      <name val="Calibri Light"/>
      <family val="2"/>
    </font>
    <font>
      <i/>
      <sz val="12"/>
      <color theme="2" tint="-0.89999084444715716"/>
      <name val="Arial"/>
      <family val="2"/>
    </font>
    <font>
      <i/>
      <sz val="12"/>
      <color theme="1"/>
      <name val="Arial"/>
      <family val="2"/>
    </font>
    <font>
      <i/>
      <sz val="11"/>
      <color theme="1"/>
      <name val="Arial"/>
      <family val="2"/>
    </font>
    <font>
      <b/>
      <i/>
      <sz val="14"/>
      <color theme="1"/>
      <name val="Arial"/>
      <family val="2"/>
    </font>
    <font>
      <b/>
      <i/>
      <sz val="14"/>
      <color theme="2" tint="-0.499984740745262"/>
      <name val="Arial"/>
      <family val="2"/>
    </font>
    <font>
      <i/>
      <sz val="12"/>
      <color theme="2" tint="-0.499984740745262"/>
      <name val="Arial"/>
      <family val="2"/>
    </font>
    <font>
      <b/>
      <i/>
      <sz val="14"/>
      <name val="Arial"/>
      <family val="2"/>
    </font>
    <font>
      <b/>
      <sz val="14"/>
      <color rgb="FFFF0000"/>
      <name val="Calibri"/>
      <family val="2"/>
      <scheme val="minor"/>
    </font>
    <font>
      <b/>
      <sz val="14"/>
      <color rgb="FFFF0000"/>
      <name val="Arial"/>
      <family val="2"/>
    </font>
    <font>
      <u/>
      <sz val="10"/>
      <color theme="10"/>
      <name val="Arial"/>
      <family val="2"/>
    </font>
    <font>
      <u/>
      <sz val="14"/>
      <color theme="10"/>
      <name val="Arial"/>
      <family val="2"/>
    </font>
    <font>
      <b/>
      <sz val="10"/>
      <color rgb="FFFF0000"/>
      <name val="Arial"/>
      <family val="2"/>
    </font>
    <font>
      <b/>
      <sz val="7"/>
      <color rgb="FFFFFFFF"/>
      <name val="Times New Roman"/>
      <family val="1"/>
    </font>
    <font>
      <b/>
      <sz val="8.5"/>
      <color rgb="FFFFFFFF"/>
      <name val="Arial"/>
      <family val="2"/>
    </font>
    <font>
      <b/>
      <sz val="22"/>
      <color rgb="FF004EA8"/>
      <name val="Arial"/>
      <family val="2"/>
    </font>
    <font>
      <b/>
      <sz val="22"/>
      <color theme="8"/>
      <name val="Arial"/>
      <family val="2"/>
    </font>
    <font>
      <b/>
      <u/>
      <sz val="14"/>
      <color theme="1"/>
      <name val="Calibri"/>
      <family val="2"/>
      <scheme val="minor"/>
    </font>
    <font>
      <b/>
      <sz val="12"/>
      <color theme="1"/>
      <name val="Calibri"/>
      <family val="2"/>
      <scheme val="minor"/>
    </font>
    <font>
      <sz val="11"/>
      <color rgb="FF006100"/>
      <name val="Calibri"/>
      <family val="2"/>
      <scheme val="minor"/>
    </font>
    <font>
      <sz val="11"/>
      <color rgb="FF9C5700"/>
      <name val="Calibri"/>
      <family val="2"/>
      <scheme val="minor"/>
    </font>
    <font>
      <i/>
      <sz val="11"/>
      <color rgb="FF7F7F7F"/>
      <name val="Calibri"/>
      <family val="2"/>
      <scheme val="minor"/>
    </font>
    <font>
      <b/>
      <sz val="10"/>
      <color rgb="FF00B050"/>
      <name val="Calibri"/>
      <family val="2"/>
      <scheme val="minor"/>
    </font>
    <font>
      <b/>
      <sz val="10"/>
      <color rgb="FFFFC000"/>
      <name val="Calibri"/>
      <family val="2"/>
      <scheme val="minor"/>
    </font>
    <font>
      <b/>
      <sz val="10"/>
      <color rgb="FFFF0000"/>
      <name val="Calibri"/>
      <family val="2"/>
      <scheme val="minor"/>
    </font>
    <font>
      <i/>
      <sz val="11"/>
      <name val="Calibri"/>
      <family val="2"/>
      <scheme val="minor"/>
    </font>
    <font>
      <b/>
      <i/>
      <sz val="10"/>
      <color rgb="FFFF0000"/>
      <name val="Arial"/>
      <family val="2"/>
    </font>
    <font>
      <sz val="10"/>
      <color rgb="FFFF0000"/>
      <name val="Arial"/>
      <family val="2"/>
    </font>
    <font>
      <b/>
      <sz val="12"/>
      <color rgb="FFFF0000"/>
      <name val="Calibri"/>
      <family val="2"/>
      <scheme val="minor"/>
    </font>
    <font>
      <sz val="9"/>
      <color indexed="81"/>
      <name val="Tahoma"/>
      <family val="2"/>
    </font>
    <font>
      <b/>
      <sz val="9"/>
      <color indexed="81"/>
      <name val="Tahoma"/>
      <family val="2"/>
    </font>
    <font>
      <sz val="16"/>
      <color indexed="81"/>
      <name val="Tahoma"/>
      <family val="2"/>
    </font>
    <font>
      <b/>
      <sz val="11"/>
      <name val="Arial"/>
      <family val="2"/>
    </font>
    <font>
      <b/>
      <sz val="18"/>
      <name val="Arial"/>
      <family val="2"/>
    </font>
    <font>
      <sz val="14"/>
      <name val="Calibri"/>
      <family val="2"/>
    </font>
    <font>
      <b/>
      <sz val="14"/>
      <name val="Calibri"/>
      <family val="2"/>
    </font>
  </fonts>
  <fills count="44">
    <fill>
      <patternFill patternType="none"/>
    </fill>
    <fill>
      <patternFill patternType="gray125"/>
    </fill>
    <fill>
      <patternFill patternType="solid">
        <fgColor theme="0"/>
        <bgColor rgb="FF00FFFF"/>
      </patternFill>
    </fill>
    <fill>
      <patternFill patternType="solid">
        <fgColor rgb="FF002060"/>
        <bgColor indexed="64"/>
      </patternFill>
    </fill>
    <fill>
      <patternFill patternType="solid">
        <fgColor rgb="FFFFFFCC"/>
      </patternFill>
    </fill>
    <fill>
      <patternFill patternType="solid">
        <fgColor theme="0" tint="-0.14999847407452621"/>
        <bgColor indexed="64"/>
      </patternFill>
    </fill>
    <fill>
      <patternFill patternType="solid">
        <fgColor theme="8" tint="-0.499984740745262"/>
        <bgColor indexed="64"/>
      </patternFill>
    </fill>
    <fill>
      <patternFill patternType="solid">
        <fgColor rgb="FFFFFF99"/>
        <bgColor indexed="64"/>
      </patternFill>
    </fill>
    <fill>
      <patternFill patternType="solid">
        <fgColor rgb="FF004EA8"/>
        <bgColor rgb="FF00FFFF"/>
      </patternFill>
    </fill>
    <fill>
      <patternFill patternType="solid">
        <fgColor rgb="FFE3EBF4"/>
        <bgColor indexed="64"/>
      </patternFill>
    </fill>
    <fill>
      <patternFill patternType="solid">
        <fgColor rgb="FFFEF9D2"/>
        <bgColor indexed="64"/>
      </patternFill>
    </fill>
    <fill>
      <patternFill patternType="solid">
        <fgColor rgb="FFE9E9E7"/>
        <bgColor indexed="64"/>
      </patternFill>
    </fill>
    <fill>
      <patternFill patternType="solid">
        <fgColor rgb="FFE9E9E7"/>
        <bgColor rgb="FF00FFFF"/>
      </patternFill>
    </fill>
    <fill>
      <patternFill patternType="solid">
        <fgColor rgb="FFFEF9D2"/>
        <bgColor rgb="FF00FFFF"/>
      </patternFill>
    </fill>
    <fill>
      <patternFill patternType="solid">
        <fgColor theme="0" tint="-0.34998626667073579"/>
        <bgColor indexed="64"/>
      </patternFill>
    </fill>
    <fill>
      <patternFill patternType="solid">
        <fgColor rgb="FF366092"/>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theme="4"/>
        <bgColor indexed="64"/>
      </patternFill>
    </fill>
    <fill>
      <patternFill patternType="solid">
        <fgColor theme="4" tint="0.59999389629810485"/>
        <bgColor rgb="FF00FFFF"/>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00B050"/>
        <bgColor indexed="64"/>
      </patternFill>
    </fill>
    <fill>
      <patternFill patternType="solid">
        <fgColor rgb="FF004EA8"/>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7CD"/>
        <bgColor indexed="64"/>
      </patternFill>
    </fill>
    <fill>
      <patternFill patternType="solid">
        <fgColor rgb="FFFFFF00"/>
        <bgColor rgb="FF00FFFF"/>
      </patternFill>
    </fill>
    <fill>
      <patternFill patternType="solid">
        <fgColor theme="6" tint="0.79998168889431442"/>
        <bgColor indexed="65"/>
      </patternFill>
    </fill>
    <fill>
      <patternFill patternType="solid">
        <fgColor theme="4" tint="0.79998168889431442"/>
        <bgColor indexed="65"/>
      </patternFill>
    </fill>
    <fill>
      <patternFill patternType="solid">
        <fgColor theme="4" tint="0.39997558519241921"/>
        <bgColor indexed="65"/>
      </patternFill>
    </fill>
    <fill>
      <patternFill patternType="solid">
        <fgColor theme="4" tint="0.39997558519241921"/>
        <bgColor rgb="FF00FFFF"/>
      </patternFill>
    </fill>
    <fill>
      <patternFill patternType="solid">
        <fgColor rgb="FF0070C0"/>
        <bgColor rgb="FF00FFFF"/>
      </patternFill>
    </fill>
    <fill>
      <patternFill patternType="solid">
        <fgColor theme="4" tint="0.79998168889431442"/>
        <bgColor rgb="FF00FFFF"/>
      </patternFill>
    </fill>
  </fills>
  <borders count="10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B2B2B2"/>
      </left>
      <right style="thin">
        <color rgb="FFB2B2B2"/>
      </right>
      <top/>
      <bottom style="thin">
        <color rgb="FFB2B2B2"/>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rgb="FFB2B2B2"/>
      </left>
      <right style="thin">
        <color theme="0" tint="-0.34998626667073579"/>
      </right>
      <top style="thin">
        <color rgb="FFB2B2B2"/>
      </top>
      <bottom style="thin">
        <color rgb="FFB2B2B2"/>
      </bottom>
      <diagonal/>
    </border>
    <border>
      <left style="thin">
        <color rgb="FFB2B2B2"/>
      </left>
      <right style="thin">
        <color theme="0" tint="-0.34998626667073579"/>
      </right>
      <top/>
      <bottom style="thin">
        <color rgb="FFB2B2B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rgb="FFB2B2B2"/>
      </left>
      <right style="thin">
        <color theme="0" tint="-0.34998626667073579"/>
      </right>
      <top style="thin">
        <color theme="0" tint="-0.34998626667073579"/>
      </top>
      <bottom style="thin">
        <color rgb="FFB2B2B2"/>
      </bottom>
      <diagonal/>
    </border>
    <border>
      <left style="thin">
        <color rgb="FFB2B2B2"/>
      </left>
      <right style="thin">
        <color theme="0" tint="-0.34998626667073579"/>
      </right>
      <top style="thin">
        <color rgb="FFB2B2B2"/>
      </top>
      <bottom/>
      <diagonal/>
    </border>
    <border>
      <left style="thin">
        <color rgb="FFB2B2B2"/>
      </left>
      <right style="thin">
        <color theme="0" tint="-0.34998626667073579"/>
      </right>
      <top style="thin">
        <color theme="0" tint="-0.34998626667073579"/>
      </top>
      <bottom style="thin">
        <color theme="0" tint="-0.34998626667073579"/>
      </bottom>
      <diagonal/>
    </border>
    <border>
      <left/>
      <right/>
      <top style="thin">
        <color indexed="64"/>
      </top>
      <bottom style="thin">
        <color rgb="FFB2B2B2"/>
      </bottom>
      <diagonal/>
    </border>
    <border>
      <left/>
      <right/>
      <top/>
      <bottom style="thin">
        <color rgb="FFB2B2B2"/>
      </bottom>
      <diagonal/>
    </border>
    <border>
      <left/>
      <right/>
      <top style="thin">
        <color rgb="FFB2B2B2"/>
      </top>
      <bottom style="thin">
        <color rgb="FFB2B2B2"/>
      </bottom>
      <diagonal/>
    </border>
    <border>
      <left/>
      <right/>
      <top style="thin">
        <color rgb="FFB2B2B2"/>
      </top>
      <bottom/>
      <diagonal/>
    </border>
    <border>
      <left/>
      <right style="thin">
        <color rgb="FFB2B2B2"/>
      </right>
      <top style="thin">
        <color theme="0" tint="-0.34998626667073579"/>
      </top>
      <bottom/>
      <diagonal/>
    </border>
    <border>
      <left/>
      <right style="thin">
        <color rgb="FFB2B2B2"/>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thin">
        <color theme="0" tint="-0.34998626667073579"/>
      </left>
      <right style="thin">
        <color theme="0" tint="-0.34998626667073579"/>
      </right>
      <top style="thin">
        <color rgb="FFB2B2B2"/>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rgb="FFB2B2B2"/>
      </left>
      <right style="thin">
        <color rgb="FFB2B2B2"/>
      </right>
      <top style="thin">
        <color theme="0" tint="-0.34998626667073579"/>
      </top>
      <bottom style="thin">
        <color rgb="FFB2B2B2"/>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style="medium">
        <color theme="0" tint="-0.34998626667073579"/>
      </left>
      <right/>
      <top style="medium">
        <color indexed="64"/>
      </top>
      <bottom style="medium">
        <color indexed="64"/>
      </bottom>
      <diagonal/>
    </border>
    <border>
      <left style="medium">
        <color indexed="64"/>
      </left>
      <right style="medium">
        <color theme="0" tint="-0.34998626667073579"/>
      </right>
      <top style="medium">
        <color indexed="64"/>
      </top>
      <bottom style="medium">
        <color indexed="64"/>
      </bottom>
      <diagonal/>
    </border>
    <border>
      <left/>
      <right style="medium">
        <color theme="0" tint="-0.34998626667073579"/>
      </right>
      <top style="medium">
        <color indexed="64"/>
      </top>
      <bottom style="medium">
        <color indexed="64"/>
      </bottom>
      <diagonal/>
    </border>
    <border>
      <left style="medium">
        <color theme="0" tint="-0.34998626667073579"/>
      </left>
      <right/>
      <top style="medium">
        <color indexed="64"/>
      </top>
      <bottom style="thin">
        <color indexed="64"/>
      </bottom>
      <diagonal/>
    </border>
    <border>
      <left/>
      <right style="medium">
        <color theme="0" tint="-0.34998626667073579"/>
      </right>
      <top style="medium">
        <color indexed="64"/>
      </top>
      <bottom style="thin">
        <color indexed="64"/>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right/>
      <top/>
      <bottom style="thin">
        <color theme="0"/>
      </bottom>
      <diagonal/>
    </border>
    <border>
      <left style="thin">
        <color theme="0"/>
      </left>
      <right/>
      <top/>
      <bottom style="thin">
        <color theme="0"/>
      </bottom>
      <diagonal/>
    </border>
    <border>
      <left/>
      <right/>
      <top style="thin">
        <color theme="0"/>
      </top>
      <bottom/>
      <diagonal/>
    </border>
    <border>
      <left style="thin">
        <color theme="0"/>
      </left>
      <right/>
      <top style="thin">
        <color theme="0"/>
      </top>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rgb="FFB2B2B2"/>
      </left>
      <right/>
      <top style="thin">
        <color rgb="FFB2B2B2"/>
      </top>
      <bottom style="thin">
        <color rgb="FFB2B2B2"/>
      </bottom>
      <diagonal/>
    </border>
    <border>
      <left style="thin">
        <color indexed="64"/>
      </left>
      <right/>
      <top/>
      <bottom style="medium">
        <color indexed="64"/>
      </bottom>
      <diagonal/>
    </border>
    <border>
      <left/>
      <right style="thin">
        <color indexed="64"/>
      </right>
      <top/>
      <bottom style="medium">
        <color indexed="64"/>
      </bottom>
      <diagonal/>
    </border>
    <border>
      <left style="thin">
        <color rgb="FFB2B2B2"/>
      </left>
      <right/>
      <top/>
      <bottom style="thin">
        <color rgb="FFB2B2B2"/>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rgb="FFB2B2B2"/>
      </right>
      <top style="thin">
        <color rgb="FFB2B2B2"/>
      </top>
      <bottom style="thin">
        <color rgb="FFB2B2B2"/>
      </bottom>
      <diagonal/>
    </border>
    <border>
      <left style="thin">
        <color rgb="FFB2B2B2"/>
      </left>
      <right style="medium">
        <color indexed="64"/>
      </right>
      <top/>
      <bottom style="thin">
        <color rgb="FFB2B2B2"/>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right style="thin">
        <color rgb="FFB2B2B2"/>
      </right>
      <top/>
      <bottom style="thin">
        <color rgb="FFB2B2B2"/>
      </bottom>
      <diagonal/>
    </border>
    <border>
      <left style="medium">
        <color indexed="64"/>
      </left>
      <right style="thin">
        <color rgb="FFB2B2B2"/>
      </right>
      <top/>
      <bottom style="thin">
        <color rgb="FFB2B2B2"/>
      </bottom>
      <diagonal/>
    </border>
    <border>
      <left style="medium">
        <color indexed="64"/>
      </left>
      <right style="thin">
        <color rgb="FFB2B2B2"/>
      </right>
      <top style="thin">
        <color theme="0" tint="-0.34998626667073579"/>
      </top>
      <bottom style="thin">
        <color rgb="FFB2B2B2"/>
      </bottom>
      <diagonal/>
    </border>
    <border>
      <left style="thin">
        <color rgb="FFB2B2B2"/>
      </left>
      <right style="medium">
        <color indexed="64"/>
      </right>
      <top style="thin">
        <color theme="0" tint="-0.34998626667073579"/>
      </top>
      <bottom style="thin">
        <color rgb="FFB2B2B2"/>
      </bottom>
      <diagonal/>
    </border>
    <border>
      <left style="medium">
        <color indexed="64"/>
      </left>
      <right style="thin">
        <color rgb="FFB2B2B2"/>
      </right>
      <top style="thin">
        <color theme="0" tint="-0.34998626667073579"/>
      </top>
      <bottom style="medium">
        <color indexed="64"/>
      </bottom>
      <diagonal/>
    </border>
    <border>
      <left style="thin">
        <color rgb="FFB2B2B2"/>
      </left>
      <right style="thin">
        <color rgb="FFB2B2B2"/>
      </right>
      <top style="thin">
        <color theme="0" tint="-0.34998626667073579"/>
      </top>
      <bottom style="medium">
        <color indexed="64"/>
      </bottom>
      <diagonal/>
    </border>
    <border>
      <left style="thin">
        <color rgb="FFB2B2B2"/>
      </left>
      <right style="medium">
        <color indexed="64"/>
      </right>
      <top style="thin">
        <color theme="0" tint="-0.34998626667073579"/>
      </top>
      <bottom style="medium">
        <color indexed="64"/>
      </bottom>
      <diagonal/>
    </border>
    <border>
      <left style="thin">
        <color auto="1"/>
      </left>
      <right style="thin">
        <color auto="1"/>
      </right>
      <top/>
      <bottom style="thin">
        <color auto="1"/>
      </bottom>
      <diagonal/>
    </border>
    <border>
      <left/>
      <right/>
      <top/>
      <bottom style="double">
        <color indexed="64"/>
      </bottom>
      <diagonal/>
    </border>
    <border>
      <left style="medium">
        <color indexed="64"/>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theme="0" tint="-0.34998626667073579"/>
      </top>
      <bottom style="thin">
        <color theme="0" tint="-0.34998626667073579"/>
      </bottom>
      <diagonal/>
    </border>
    <border>
      <left style="thin">
        <color indexed="64"/>
      </left>
      <right/>
      <top/>
      <bottom style="thin">
        <color indexed="64"/>
      </bottom>
      <diagonal/>
    </border>
    <border>
      <left/>
      <right style="thin">
        <color theme="0" tint="-0.34998626667073579"/>
      </right>
      <top/>
      <bottom style="thin">
        <color indexed="64"/>
      </bottom>
      <diagonal/>
    </border>
    <border>
      <left style="thin">
        <color theme="0" tint="-0.34998626667073579"/>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indexed="64"/>
      </left>
      <right/>
      <top style="thin">
        <color theme="0" tint="-0.34998626667073579"/>
      </top>
      <bottom/>
      <diagonal/>
    </border>
    <border>
      <left style="thin">
        <color indexed="64"/>
      </left>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s>
  <cellStyleXfs count="13">
    <xf numFmtId="0" fontId="0" fillId="0" borderId="0"/>
    <xf numFmtId="44" fontId="7" fillId="0" borderId="0" applyFont="0" applyFill="0" applyBorder="0" applyAlignment="0" applyProtection="0"/>
    <xf numFmtId="0" fontId="7" fillId="4" borderId="5" applyNumberFormat="0" applyFont="0" applyAlignment="0" applyProtection="0"/>
    <xf numFmtId="0" fontId="7" fillId="0" borderId="0"/>
    <xf numFmtId="43" fontId="7" fillId="0" borderId="0" applyFont="0" applyFill="0" applyBorder="0" applyAlignment="0" applyProtection="0"/>
    <xf numFmtId="0" fontId="65" fillId="0" borderId="0" applyNumberFormat="0" applyFill="0" applyBorder="0" applyAlignment="0" applyProtection="0"/>
    <xf numFmtId="9" fontId="7" fillId="0" borderId="0" applyFont="0" applyFill="0" applyBorder="0" applyAlignment="0" applyProtection="0"/>
    <xf numFmtId="0" fontId="74" fillId="33" borderId="0" applyNumberFormat="0" applyBorder="0" applyAlignment="0" applyProtection="0"/>
    <xf numFmtId="0" fontId="75" fillId="35" borderId="0" applyNumberFormat="0" applyBorder="0" applyAlignment="0" applyProtection="0"/>
    <xf numFmtId="0" fontId="76" fillId="0" borderId="0" applyNumberFormat="0" applyFill="0" applyBorder="0" applyAlignment="0" applyProtection="0"/>
    <xf numFmtId="0" fontId="2"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cellStyleXfs>
  <cellXfs count="511">
    <xf numFmtId="0" fontId="0" fillId="0" borderId="0" xfId="0"/>
    <xf numFmtId="0" fontId="4" fillId="0" borderId="0" xfId="0" applyFont="1"/>
    <xf numFmtId="0" fontId="8" fillId="0" borderId="0" xfId="0" applyFont="1" applyAlignment="1">
      <alignment wrapText="1"/>
    </xf>
    <xf numFmtId="0" fontId="8" fillId="0" borderId="0" xfId="0" applyFont="1" applyAlignment="1">
      <alignment horizontal="right" wrapText="1" indent="1"/>
    </xf>
    <xf numFmtId="0" fontId="9" fillId="5" borderId="0" xfId="0" applyFont="1" applyFill="1" applyAlignment="1">
      <alignment vertical="center" wrapText="1"/>
    </xf>
    <xf numFmtId="0" fontId="9" fillId="0" borderId="0" xfId="0" applyFont="1" applyAlignment="1">
      <alignment wrapText="1"/>
    </xf>
    <xf numFmtId="0" fontId="11" fillId="0" borderId="0" xfId="0" applyFont="1" applyAlignment="1">
      <alignment horizontal="center"/>
    </xf>
    <xf numFmtId="0" fontId="3" fillId="0" borderId="0" xfId="0" applyFont="1"/>
    <xf numFmtId="0" fontId="6" fillId="5" borderId="0" xfId="0" applyFont="1" applyFill="1" applyAlignment="1">
      <alignment vertical="center" wrapText="1"/>
    </xf>
    <xf numFmtId="0" fontId="5" fillId="2" borderId="0" xfId="0" applyFont="1" applyFill="1"/>
    <xf numFmtId="0" fontId="13" fillId="0" borderId="0" xfId="0" applyFont="1"/>
    <xf numFmtId="0" fontId="15" fillId="0" borderId="0" xfId="0" applyFont="1"/>
    <xf numFmtId="0" fontId="17" fillId="0" borderId="0" xfId="0" applyFont="1"/>
    <xf numFmtId="0" fontId="24" fillId="0" borderId="0" xfId="0" applyFont="1" applyAlignment="1">
      <alignment vertical="center"/>
    </xf>
    <xf numFmtId="0" fontId="24" fillId="0" borderId="0" xfId="0" applyFont="1"/>
    <xf numFmtId="0" fontId="25" fillId="3" borderId="0" xfId="0" applyFont="1" applyFill="1" applyAlignment="1">
      <alignment vertical="center"/>
    </xf>
    <xf numFmtId="0" fontId="24" fillId="0" borderId="0" xfId="0" applyFont="1" applyAlignment="1">
      <alignment horizontal="left" vertical="top"/>
    </xf>
    <xf numFmtId="0" fontId="24" fillId="0" borderId="0" xfId="0" applyFont="1" applyAlignment="1">
      <alignment horizontal="center" vertical="center"/>
    </xf>
    <xf numFmtId="0" fontId="23" fillId="3" borderId="0" xfId="0" applyFont="1" applyFill="1" applyAlignment="1">
      <alignment horizontal="left" vertical="center"/>
    </xf>
    <xf numFmtId="0" fontId="23" fillId="0" borderId="0" xfId="0" applyFont="1" applyAlignment="1">
      <alignment horizontal="left" vertical="center"/>
    </xf>
    <xf numFmtId="0" fontId="26" fillId="3" borderId="0" xfId="0" applyFont="1" applyFill="1" applyAlignment="1">
      <alignment vertical="center"/>
    </xf>
    <xf numFmtId="0" fontId="17" fillId="0" borderId="0" xfId="0" applyFont="1" applyAlignment="1">
      <alignment horizontal="center"/>
    </xf>
    <xf numFmtId="0" fontId="19" fillId="2" borderId="0" xfId="0" applyFont="1" applyFill="1" applyAlignment="1">
      <alignment vertical="center"/>
    </xf>
    <xf numFmtId="0" fontId="20" fillId="0" borderId="0" xfId="0" applyFont="1" applyAlignment="1">
      <alignment vertical="center"/>
    </xf>
    <xf numFmtId="0" fontId="23" fillId="2" borderId="0" xfId="0" quotePrefix="1" applyFont="1" applyFill="1" applyAlignment="1">
      <alignment vertical="center"/>
    </xf>
    <xf numFmtId="0" fontId="23" fillId="2" borderId="0" xfId="0" applyFont="1" applyFill="1" applyAlignment="1">
      <alignment vertical="center"/>
    </xf>
    <xf numFmtId="0" fontId="27" fillId="2" borderId="0" xfId="0" applyFont="1" applyFill="1" applyAlignment="1">
      <alignment vertical="center"/>
    </xf>
    <xf numFmtId="0" fontId="28" fillId="0" borderId="0" xfId="0" applyFont="1" applyAlignment="1">
      <alignment vertical="center"/>
    </xf>
    <xf numFmtId="0" fontId="23" fillId="2" borderId="11" xfId="0" quotePrefix="1" applyFont="1" applyFill="1" applyBorder="1" applyAlignment="1">
      <alignment vertical="center"/>
    </xf>
    <xf numFmtId="0" fontId="23" fillId="2" borderId="16" xfId="0" quotePrefix="1" applyFont="1" applyFill="1" applyBorder="1" applyAlignment="1">
      <alignment vertical="center"/>
    </xf>
    <xf numFmtId="0" fontId="31" fillId="6" borderId="0" xfId="0" applyFont="1" applyFill="1" applyAlignment="1">
      <alignment horizontal="center"/>
    </xf>
    <xf numFmtId="0" fontId="31" fillId="0" borderId="0" xfId="0" applyFont="1" applyAlignment="1">
      <alignment horizontal="center"/>
    </xf>
    <xf numFmtId="0" fontId="32" fillId="6" borderId="0" xfId="0" applyFont="1" applyFill="1" applyAlignment="1">
      <alignment horizontal="left" vertical="center"/>
    </xf>
    <xf numFmtId="0" fontId="32" fillId="0" borderId="0" xfId="0" applyFont="1" applyAlignment="1">
      <alignment horizontal="left" vertical="center"/>
    </xf>
    <xf numFmtId="0" fontId="31" fillId="6" borderId="0" xfId="0" applyFont="1" applyFill="1" applyAlignment="1">
      <alignment horizontal="center" vertical="center"/>
    </xf>
    <xf numFmtId="3" fontId="30" fillId="7" borderId="31" xfId="0" applyNumberFormat="1" applyFont="1" applyFill="1" applyBorder="1" applyAlignment="1" applyProtection="1">
      <alignment horizontal="left" vertical="center"/>
      <protection locked="0"/>
    </xf>
    <xf numFmtId="0" fontId="17" fillId="0" borderId="0" xfId="0" applyFont="1" applyAlignment="1">
      <alignment vertical="center"/>
    </xf>
    <xf numFmtId="0" fontId="17" fillId="0" borderId="0" xfId="0" applyFont="1" applyAlignment="1">
      <alignment horizontal="left" vertical="center" indent="4"/>
    </xf>
    <xf numFmtId="0" fontId="17" fillId="0" borderId="0" xfId="0" applyFont="1" applyAlignment="1">
      <alignment horizontal="left" vertical="center" indent="8"/>
    </xf>
    <xf numFmtId="0" fontId="17" fillId="0" borderId="0" xfId="0" quotePrefix="1" applyFont="1" applyAlignment="1">
      <alignment horizontal="left" vertical="center" indent="4"/>
    </xf>
    <xf numFmtId="0" fontId="17" fillId="0" borderId="0" xfId="0" quotePrefix="1" applyFont="1" applyAlignment="1">
      <alignment vertical="center"/>
    </xf>
    <xf numFmtId="0" fontId="16" fillId="2" borderId="11" xfId="0" applyFont="1" applyFill="1" applyBorder="1"/>
    <xf numFmtId="0" fontId="16" fillId="2" borderId="0" xfId="0" applyFont="1" applyFill="1"/>
    <xf numFmtId="0" fontId="16" fillId="2" borderId="16" xfId="0" applyFont="1" applyFill="1" applyBorder="1"/>
    <xf numFmtId="3" fontId="8" fillId="0" borderId="0" xfId="2" applyNumberFormat="1" applyFont="1" applyFill="1" applyBorder="1" applyAlignment="1" applyProtection="1">
      <alignment horizontal="center" vertical="center"/>
    </xf>
    <xf numFmtId="0" fontId="0" fillId="0" borderId="0" xfId="0" applyAlignment="1">
      <alignment vertical="center"/>
    </xf>
    <xf numFmtId="0" fontId="33" fillId="0" borderId="0" xfId="0" applyFont="1"/>
    <xf numFmtId="0" fontId="21" fillId="0" borderId="0" xfId="0" applyFont="1"/>
    <xf numFmtId="0" fontId="21" fillId="0" borderId="0" xfId="0" applyFont="1" applyAlignment="1">
      <alignment vertical="center"/>
    </xf>
    <xf numFmtId="0" fontId="3" fillId="8" borderId="0" xfId="0" applyFont="1" applyFill="1" applyAlignment="1">
      <alignment vertical="center"/>
    </xf>
    <xf numFmtId="0" fontId="12" fillId="8" borderId="0" xfId="0" applyFont="1" applyFill="1" applyAlignment="1">
      <alignment vertical="center"/>
    </xf>
    <xf numFmtId="0" fontId="12" fillId="8" borderId="0" xfId="0" applyFont="1" applyFill="1"/>
    <xf numFmtId="0" fontId="14" fillId="8" borderId="0" xfId="0" applyFont="1" applyFill="1" applyAlignment="1">
      <alignment vertical="center"/>
    </xf>
    <xf numFmtId="0" fontId="14" fillId="8" borderId="0" xfId="0" applyFont="1" applyFill="1"/>
    <xf numFmtId="3" fontId="24" fillId="10" borderId="22" xfId="2" applyNumberFormat="1" applyFont="1" applyFill="1" applyBorder="1" applyAlignment="1" applyProtection="1">
      <alignment horizontal="center" vertical="center"/>
      <protection locked="0"/>
    </xf>
    <xf numFmtId="3" fontId="24" fillId="10" borderId="19" xfId="2" applyNumberFormat="1" applyFont="1" applyFill="1" applyBorder="1" applyAlignment="1" applyProtection="1">
      <alignment horizontal="center" vertical="center"/>
      <protection locked="0"/>
    </xf>
    <xf numFmtId="3" fontId="24" fillId="10" borderId="18" xfId="2" applyNumberFormat="1" applyFont="1" applyFill="1" applyBorder="1" applyAlignment="1" applyProtection="1">
      <alignment horizontal="center" vertical="center"/>
      <protection locked="0"/>
    </xf>
    <xf numFmtId="3" fontId="24" fillId="10" borderId="23" xfId="2" applyNumberFormat="1" applyFont="1" applyFill="1" applyBorder="1" applyAlignment="1" applyProtection="1">
      <alignment horizontal="center" vertical="center"/>
      <protection locked="0"/>
    </xf>
    <xf numFmtId="3" fontId="24" fillId="10" borderId="24" xfId="2" applyNumberFormat="1" applyFont="1" applyFill="1" applyBorder="1" applyAlignment="1" applyProtection="1">
      <alignment horizontal="center" vertical="center"/>
      <protection locked="0"/>
    </xf>
    <xf numFmtId="3" fontId="22" fillId="10" borderId="5" xfId="2" applyNumberFormat="1" applyFont="1" applyFill="1" applyAlignment="1" applyProtection="1">
      <alignment horizontal="center" vertical="center" wrapText="1"/>
      <protection locked="0"/>
    </xf>
    <xf numFmtId="3" fontId="17" fillId="10" borderId="9" xfId="2" applyNumberFormat="1" applyFont="1" applyFill="1" applyBorder="1" applyAlignment="1" applyProtection="1">
      <alignment horizontal="center" vertical="center"/>
      <protection locked="0"/>
    </xf>
    <xf numFmtId="1" fontId="22" fillId="10" borderId="5" xfId="2" applyNumberFormat="1" applyFont="1" applyFill="1" applyAlignment="1" applyProtection="1">
      <alignment horizontal="center" vertical="center" wrapText="1"/>
      <protection locked="0"/>
    </xf>
    <xf numFmtId="3" fontId="17" fillId="10" borderId="5" xfId="2" applyNumberFormat="1" applyFont="1" applyFill="1" applyAlignment="1" applyProtection="1">
      <alignment horizontal="center" vertical="center"/>
      <protection locked="0"/>
    </xf>
    <xf numFmtId="3" fontId="17" fillId="10" borderId="5" xfId="2" applyNumberFormat="1" applyFont="1" applyFill="1" applyAlignment="1" applyProtection="1">
      <alignment horizontal="left" vertical="center"/>
      <protection locked="0"/>
    </xf>
    <xf numFmtId="10" fontId="22" fillId="10" borderId="9" xfId="1" applyNumberFormat="1" applyFont="1" applyFill="1" applyBorder="1" applyAlignment="1" applyProtection="1">
      <alignment horizontal="center" vertical="center" wrapText="1"/>
      <protection locked="0"/>
    </xf>
    <xf numFmtId="10" fontId="22" fillId="10" borderId="5" xfId="1" applyNumberFormat="1" applyFont="1" applyFill="1" applyBorder="1" applyAlignment="1" applyProtection="1">
      <alignment horizontal="center" vertical="center"/>
      <protection locked="0"/>
    </xf>
    <xf numFmtId="44" fontId="10" fillId="11" borderId="7" xfId="1" applyFont="1" applyFill="1" applyBorder="1" applyAlignment="1" applyProtection="1">
      <alignment horizontal="center" vertical="center" wrapText="1"/>
    </xf>
    <xf numFmtId="3" fontId="22" fillId="12" borderId="9" xfId="2" applyNumberFormat="1" applyFont="1" applyFill="1" applyBorder="1" applyAlignment="1" applyProtection="1">
      <alignment horizontal="center" vertical="center"/>
    </xf>
    <xf numFmtId="3" fontId="22" fillId="12" borderId="9" xfId="2" applyNumberFormat="1" applyFont="1" applyFill="1" applyBorder="1" applyAlignment="1" applyProtection="1">
      <alignment horizontal="center" vertical="center" wrapText="1"/>
    </xf>
    <xf numFmtId="3" fontId="22" fillId="12" borderId="5" xfId="2" applyNumberFormat="1" applyFont="1" applyFill="1" applyAlignment="1" applyProtection="1">
      <alignment horizontal="center" vertical="center"/>
    </xf>
    <xf numFmtId="3" fontId="17" fillId="12" borderId="25" xfId="2" applyNumberFormat="1" applyFont="1" applyFill="1" applyBorder="1" applyAlignment="1" applyProtection="1">
      <alignment horizontal="center" vertical="center"/>
    </xf>
    <xf numFmtId="3" fontId="17" fillId="12" borderId="26" xfId="2" applyNumberFormat="1" applyFont="1" applyFill="1" applyBorder="1" applyAlignment="1" applyProtection="1">
      <alignment horizontal="center" vertical="center"/>
    </xf>
    <xf numFmtId="3" fontId="17" fillId="12" borderId="27" xfId="2" applyNumberFormat="1" applyFont="1" applyFill="1" applyBorder="1" applyAlignment="1" applyProtection="1">
      <alignment horizontal="center" vertical="center"/>
    </xf>
    <xf numFmtId="3" fontId="17" fillId="12" borderId="28" xfId="2" applyNumberFormat="1" applyFont="1" applyFill="1" applyBorder="1" applyAlignment="1" applyProtection="1">
      <alignment horizontal="center" vertical="center"/>
    </xf>
    <xf numFmtId="3" fontId="17" fillId="12" borderId="32" xfId="2" applyNumberFormat="1" applyFont="1" applyFill="1" applyBorder="1" applyAlignment="1" applyProtection="1">
      <alignment horizontal="center" vertical="center"/>
    </xf>
    <xf numFmtId="3" fontId="7" fillId="12" borderId="9" xfId="2" applyNumberFormat="1" applyFont="1" applyFill="1" applyBorder="1" applyAlignment="1">
      <alignment horizontal="center" vertical="center"/>
    </xf>
    <xf numFmtId="3" fontId="7" fillId="12" borderId="5" xfId="2" applyNumberFormat="1" applyFont="1" applyFill="1" applyAlignment="1">
      <alignment horizontal="center" vertical="center"/>
    </xf>
    <xf numFmtId="3" fontId="8" fillId="12" borderId="5" xfId="2" applyNumberFormat="1" applyFont="1" applyFill="1" applyAlignment="1">
      <alignment horizontal="center" vertical="center"/>
    </xf>
    <xf numFmtId="44" fontId="18" fillId="12" borderId="7" xfId="1" applyFont="1" applyFill="1" applyBorder="1" applyAlignment="1">
      <alignment horizontal="center" vertical="center" wrapText="1"/>
    </xf>
    <xf numFmtId="44" fontId="17" fillId="12" borderId="5" xfId="1" applyFont="1" applyFill="1" applyBorder="1" applyAlignment="1">
      <alignment horizontal="center" vertical="center"/>
    </xf>
    <xf numFmtId="44" fontId="10" fillId="12" borderId="6" xfId="1" applyFont="1" applyFill="1" applyBorder="1" applyAlignment="1">
      <alignment horizontal="center" vertical="center" wrapText="1"/>
    </xf>
    <xf numFmtId="0" fontId="36" fillId="0" borderId="0" xfId="0" applyFont="1" applyAlignment="1">
      <alignment vertical="center"/>
    </xf>
    <xf numFmtId="0" fontId="35" fillId="2" borderId="10" xfId="0" applyFont="1" applyFill="1" applyBorder="1" applyAlignment="1">
      <alignment horizontal="left" vertical="center"/>
    </xf>
    <xf numFmtId="0" fontId="35" fillId="2" borderId="13" xfId="0" applyFont="1" applyFill="1" applyBorder="1" applyAlignment="1">
      <alignment vertical="center"/>
    </xf>
    <xf numFmtId="0" fontId="35" fillId="2" borderId="13" xfId="0" applyFont="1" applyFill="1" applyBorder="1" applyAlignment="1">
      <alignment horizontal="left" vertical="center"/>
    </xf>
    <xf numFmtId="0" fontId="35" fillId="2" borderId="16" xfId="0" applyFont="1" applyFill="1" applyBorder="1" applyAlignment="1">
      <alignment vertical="center"/>
    </xf>
    <xf numFmtId="0" fontId="23" fillId="2" borderId="0" xfId="0" applyFont="1" applyFill="1"/>
    <xf numFmtId="0" fontId="37" fillId="2" borderId="0" xfId="0" applyFont="1" applyFill="1" applyAlignment="1">
      <alignment vertical="center"/>
    </xf>
    <xf numFmtId="0" fontId="38" fillId="0" borderId="0" xfId="0" applyFont="1" applyAlignment="1">
      <alignment vertical="center"/>
    </xf>
    <xf numFmtId="0" fontId="23" fillId="2" borderId="13" xfId="0" quotePrefix="1" applyFont="1" applyFill="1" applyBorder="1" applyAlignment="1">
      <alignment horizontal="left"/>
    </xf>
    <xf numFmtId="0" fontId="23" fillId="2" borderId="0" xfId="0" quotePrefix="1" applyFont="1" applyFill="1" applyAlignment="1">
      <alignment horizontal="left"/>
    </xf>
    <xf numFmtId="0" fontId="23" fillId="2" borderId="14" xfId="0" quotePrefix="1" applyFont="1" applyFill="1" applyBorder="1" applyAlignment="1">
      <alignment horizontal="left"/>
    </xf>
    <xf numFmtId="0" fontId="23" fillId="2" borderId="13" xfId="0" applyFont="1" applyFill="1" applyBorder="1" applyAlignment="1">
      <alignment horizontal="left"/>
    </xf>
    <xf numFmtId="0" fontId="23" fillId="2" borderId="0" xfId="0" applyFont="1" applyFill="1" applyAlignment="1">
      <alignment horizontal="left"/>
    </xf>
    <xf numFmtId="0" fontId="23" fillId="2" borderId="14" xfId="0" applyFont="1" applyFill="1" applyBorder="1" applyAlignment="1">
      <alignment horizontal="left"/>
    </xf>
    <xf numFmtId="0" fontId="39" fillId="0" borderId="0" xfId="0" applyFont="1" applyAlignment="1">
      <alignment vertical="center"/>
    </xf>
    <xf numFmtId="0" fontId="3" fillId="8" borderId="14" xfId="0" applyFont="1" applyFill="1" applyBorder="1" applyAlignment="1">
      <alignment horizontal="left" vertical="center"/>
    </xf>
    <xf numFmtId="0" fontId="3" fillId="8" borderId="13" xfId="0" applyFont="1" applyFill="1" applyBorder="1" applyAlignment="1">
      <alignment horizontal="left" vertical="center" wrapText="1"/>
    </xf>
    <xf numFmtId="0" fontId="23" fillId="2" borderId="13" xfId="0" quotePrefix="1" applyFont="1" applyFill="1" applyBorder="1" applyAlignment="1">
      <alignment horizontal="left" vertical="center"/>
    </xf>
    <xf numFmtId="0" fontId="23" fillId="2" borderId="13" xfId="0" quotePrefix="1" applyFont="1" applyFill="1" applyBorder="1" applyAlignment="1">
      <alignment vertical="center"/>
    </xf>
    <xf numFmtId="0" fontId="27" fillId="2" borderId="0" xfId="0" applyFont="1" applyFill="1" applyAlignment="1">
      <alignment horizontal="center" vertical="center"/>
    </xf>
    <xf numFmtId="1" fontId="22" fillId="13" borderId="5" xfId="2" applyNumberFormat="1" applyFont="1" applyFill="1" applyAlignment="1" applyProtection="1">
      <alignment horizontal="center" vertical="center" wrapText="1"/>
      <protection locked="0"/>
    </xf>
    <xf numFmtId="0" fontId="41" fillId="15" borderId="0" xfId="0" applyFont="1" applyFill="1" applyAlignment="1">
      <alignment horizontal="left" vertical="center" wrapText="1" indent="1"/>
    </xf>
    <xf numFmtId="0" fontId="41" fillId="15" borderId="0" xfId="0" applyFont="1" applyFill="1" applyAlignment="1">
      <alignment horizontal="left" vertical="center" wrapText="1"/>
    </xf>
    <xf numFmtId="0" fontId="41" fillId="15" borderId="0" xfId="0" applyFont="1" applyFill="1" applyAlignment="1">
      <alignment horizontal="center" vertical="center" wrapText="1"/>
    </xf>
    <xf numFmtId="0" fontId="43" fillId="15" borderId="34" xfId="0" applyFont="1" applyFill="1" applyBorder="1" applyAlignment="1">
      <alignment horizontal="left" vertical="center" wrapText="1" indent="1"/>
    </xf>
    <xf numFmtId="0" fontId="43" fillId="15" borderId="34" xfId="0" applyFont="1" applyFill="1" applyBorder="1" applyAlignment="1">
      <alignment horizontal="center" vertical="center" wrapText="1"/>
    </xf>
    <xf numFmtId="0" fontId="43" fillId="15" borderId="37" xfId="0" applyFont="1" applyFill="1" applyBorder="1" applyAlignment="1">
      <alignment horizontal="center" vertical="center" wrapText="1"/>
    </xf>
    <xf numFmtId="0" fontId="43" fillId="15" borderId="38" xfId="0" applyFont="1" applyFill="1" applyBorder="1" applyAlignment="1">
      <alignment horizontal="center" vertical="center" wrapText="1"/>
    </xf>
    <xf numFmtId="17" fontId="43" fillId="15" borderId="38" xfId="0" applyNumberFormat="1" applyFont="1" applyFill="1" applyBorder="1" applyAlignment="1">
      <alignment horizontal="center" vertical="center" wrapText="1"/>
    </xf>
    <xf numFmtId="17" fontId="43" fillId="15" borderId="39" xfId="0" applyNumberFormat="1" applyFont="1" applyFill="1" applyBorder="1" applyAlignment="1">
      <alignment horizontal="center" vertical="center" wrapText="1"/>
    </xf>
    <xf numFmtId="17" fontId="43" fillId="15" borderId="40" xfId="0" applyNumberFormat="1" applyFont="1" applyFill="1" applyBorder="1" applyAlignment="1">
      <alignment horizontal="center" vertical="center" wrapText="1"/>
    </xf>
    <xf numFmtId="0" fontId="43" fillId="15" borderId="40" xfId="0" applyFont="1" applyFill="1" applyBorder="1" applyAlignment="1">
      <alignment horizontal="center" vertical="center" wrapText="1"/>
    </xf>
    <xf numFmtId="165" fontId="43" fillId="15" borderId="40" xfId="4" applyNumberFormat="1" applyFont="1" applyFill="1" applyBorder="1" applyAlignment="1">
      <alignment horizontal="center" vertical="center" wrapText="1"/>
    </xf>
    <xf numFmtId="166" fontId="43" fillId="15" borderId="40" xfId="4" applyNumberFormat="1" applyFont="1" applyFill="1" applyBorder="1" applyAlignment="1">
      <alignment horizontal="center" vertical="center" wrapText="1"/>
    </xf>
    <xf numFmtId="165" fontId="43" fillId="15" borderId="37" xfId="4" applyNumberFormat="1" applyFont="1" applyFill="1" applyBorder="1" applyAlignment="1">
      <alignment horizontal="center" vertical="center" wrapText="1"/>
    </xf>
    <xf numFmtId="166" fontId="43" fillId="15" borderId="37" xfId="4" applyNumberFormat="1" applyFont="1" applyFill="1" applyBorder="1" applyAlignment="1">
      <alignment horizontal="center" vertical="center" wrapText="1"/>
    </xf>
    <xf numFmtId="0" fontId="44" fillId="0" borderId="0" xfId="0" applyFont="1" applyAlignment="1">
      <alignment vertical="center" wrapText="1"/>
    </xf>
    <xf numFmtId="2" fontId="46" fillId="14" borderId="35" xfId="0" applyNumberFormat="1" applyFont="1" applyFill="1" applyBorder="1" applyAlignment="1">
      <alignment horizontal="left" vertical="center" wrapText="1"/>
    </xf>
    <xf numFmtId="2" fontId="46" fillId="14" borderId="35" xfId="0" applyNumberFormat="1" applyFont="1" applyFill="1" applyBorder="1" applyAlignment="1">
      <alignment horizontal="center" vertical="center"/>
    </xf>
    <xf numFmtId="17" fontId="46" fillId="14" borderId="35" xfId="0" applyNumberFormat="1" applyFont="1" applyFill="1" applyBorder="1" applyAlignment="1">
      <alignment horizontal="center" vertical="center"/>
    </xf>
    <xf numFmtId="17" fontId="47" fillId="14" borderId="35" xfId="0" applyNumberFormat="1" applyFont="1" applyFill="1" applyBorder="1" applyAlignment="1">
      <alignment horizontal="center" vertical="center"/>
    </xf>
    <xf numFmtId="2" fontId="47" fillId="14" borderId="35" xfId="0" applyNumberFormat="1" applyFont="1" applyFill="1" applyBorder="1" applyAlignment="1">
      <alignment horizontal="center" vertical="center"/>
    </xf>
    <xf numFmtId="165" fontId="47" fillId="14" borderId="35" xfId="4" applyNumberFormat="1" applyFont="1" applyFill="1" applyBorder="1" applyAlignment="1">
      <alignment horizontal="right" vertical="center"/>
    </xf>
    <xf numFmtId="166" fontId="47" fillId="14" borderId="35" xfId="4" applyNumberFormat="1" applyFont="1" applyFill="1" applyBorder="1" applyAlignment="1">
      <alignment horizontal="right" vertical="center"/>
    </xf>
    <xf numFmtId="0" fontId="0" fillId="0" borderId="0" xfId="0" applyAlignment="1">
      <alignment horizontal="left" vertical="center"/>
    </xf>
    <xf numFmtId="0" fontId="49" fillId="16" borderId="41" xfId="0" applyFont="1" applyFill="1" applyBorder="1" applyAlignment="1">
      <alignment horizontal="left" vertical="center" wrapText="1" indent="1"/>
    </xf>
    <xf numFmtId="0" fontId="50" fillId="16" borderId="41" xfId="0" applyFont="1" applyFill="1" applyBorder="1" applyAlignment="1">
      <alignment horizontal="center" vertical="center" wrapText="1"/>
    </xf>
    <xf numFmtId="167" fontId="49" fillId="16" borderId="41" xfId="0" applyNumberFormat="1" applyFont="1" applyFill="1" applyBorder="1" applyAlignment="1">
      <alignment horizontal="center" vertical="center"/>
    </xf>
    <xf numFmtId="17" fontId="49" fillId="16" borderId="41" xfId="0" applyNumberFormat="1" applyFont="1" applyFill="1" applyBorder="1" applyAlignment="1">
      <alignment horizontal="center" vertical="center"/>
    </xf>
    <xf numFmtId="167" fontId="49" fillId="16" borderId="41" xfId="0" applyNumberFormat="1" applyFont="1" applyFill="1" applyBorder="1" applyAlignment="1">
      <alignment horizontal="right" vertical="center" indent="1"/>
    </xf>
    <xf numFmtId="3" fontId="49" fillId="16" borderId="41" xfId="4" applyNumberFormat="1" applyFont="1" applyFill="1" applyBorder="1" applyAlignment="1">
      <alignment horizontal="right" vertical="center"/>
    </xf>
    <xf numFmtId="167" fontId="51" fillId="16" borderId="41" xfId="0" applyNumberFormat="1" applyFont="1" applyFill="1" applyBorder="1" applyAlignment="1">
      <alignment horizontal="left" vertical="center" wrapText="1"/>
    </xf>
    <xf numFmtId="49" fontId="44" fillId="0" borderId="0" xfId="0" applyNumberFormat="1" applyFont="1" applyAlignment="1">
      <alignment vertical="center"/>
    </xf>
    <xf numFmtId="0" fontId="53" fillId="0" borderId="0" xfId="0" applyFont="1" applyAlignment="1">
      <alignment horizontal="center" vertical="center"/>
    </xf>
    <xf numFmtId="0" fontId="53" fillId="0" borderId="0" xfId="0" applyFont="1" applyAlignment="1">
      <alignment horizontal="left" vertical="center" wrapText="1" indent="1"/>
    </xf>
    <xf numFmtId="0" fontId="53" fillId="0" borderId="0" xfId="0" applyFont="1" applyAlignment="1">
      <alignment horizontal="left" vertical="center" wrapText="1"/>
    </xf>
    <xf numFmtId="17" fontId="53" fillId="0" borderId="0" xfId="0" applyNumberFormat="1" applyFont="1" applyAlignment="1">
      <alignment horizontal="center" vertical="center"/>
    </xf>
    <xf numFmtId="165" fontId="53" fillId="0" borderId="0" xfId="4" applyNumberFormat="1" applyFont="1" applyAlignment="1">
      <alignment horizontal="right" vertical="center"/>
    </xf>
    <xf numFmtId="166" fontId="53" fillId="0" borderId="0" xfId="4" applyNumberFormat="1" applyFont="1" applyAlignment="1">
      <alignment horizontal="right" vertical="center"/>
    </xf>
    <xf numFmtId="0" fontId="53" fillId="0" borderId="0" xfId="0" applyFont="1" applyAlignment="1">
      <alignment vertical="center"/>
    </xf>
    <xf numFmtId="0" fontId="54" fillId="0" borderId="0" xfId="0" applyFont="1" applyAlignment="1">
      <alignment horizontal="left" vertical="center" wrapText="1" indent="1"/>
    </xf>
    <xf numFmtId="0" fontId="54" fillId="0" borderId="0" xfId="0" applyFont="1" applyAlignment="1">
      <alignment horizontal="left" vertical="center" wrapText="1"/>
    </xf>
    <xf numFmtId="0" fontId="54" fillId="0" borderId="0" xfId="0" applyFont="1" applyAlignment="1">
      <alignment horizontal="center" vertical="center"/>
    </xf>
    <xf numFmtId="17" fontId="54" fillId="0" borderId="0" xfId="0" applyNumberFormat="1" applyFont="1" applyAlignment="1">
      <alignment horizontal="center" vertical="center"/>
    </xf>
    <xf numFmtId="165" fontId="54" fillId="0" borderId="0" xfId="4" applyNumberFormat="1" applyFont="1" applyAlignment="1">
      <alignment horizontal="right" vertical="center"/>
    </xf>
    <xf numFmtId="166" fontId="54" fillId="0" borderId="0" xfId="4" applyNumberFormat="1" applyFont="1" applyAlignment="1">
      <alignment horizontal="right" vertical="center"/>
    </xf>
    <xf numFmtId="0" fontId="54" fillId="0" borderId="0" xfId="0" applyFont="1" applyAlignment="1">
      <alignment vertical="center"/>
    </xf>
    <xf numFmtId="0" fontId="45" fillId="14" borderId="35" xfId="0" applyFont="1" applyFill="1" applyBorder="1" applyAlignment="1">
      <alignment horizontal="left" vertical="center" wrapText="1" indent="1"/>
    </xf>
    <xf numFmtId="3" fontId="30" fillId="7" borderId="31" xfId="0" applyNumberFormat="1" applyFont="1" applyFill="1" applyBorder="1" applyAlignment="1" applyProtection="1">
      <alignment horizontal="left" vertical="center" wrapText="1"/>
      <protection locked="0"/>
    </xf>
    <xf numFmtId="0" fontId="5" fillId="2" borderId="0" xfId="0" applyFont="1" applyFill="1" applyAlignment="1">
      <alignment horizontal="center"/>
    </xf>
    <xf numFmtId="0" fontId="23" fillId="2" borderId="0" xfId="0" applyFont="1" applyFill="1" applyAlignment="1">
      <alignment horizontal="center" vertical="center"/>
    </xf>
    <xf numFmtId="0" fontId="3" fillId="0" borderId="0" xfId="0" applyFont="1" applyAlignment="1">
      <alignment horizontal="center"/>
    </xf>
    <xf numFmtId="0" fontId="12" fillId="8" borderId="0" xfId="0" applyFont="1" applyFill="1" applyAlignment="1">
      <alignment horizontal="center"/>
    </xf>
    <xf numFmtId="168" fontId="17" fillId="10" borderId="5" xfId="2" applyNumberFormat="1" applyFont="1" applyFill="1" applyAlignment="1" applyProtection="1">
      <alignment horizontal="center" vertical="center"/>
      <protection locked="0"/>
    </xf>
    <xf numFmtId="0" fontId="8" fillId="0" borderId="0" xfId="0" applyFont="1" applyAlignment="1">
      <alignment horizontal="center" wrapText="1"/>
    </xf>
    <xf numFmtId="0" fontId="18" fillId="12" borderId="7" xfId="0" applyFont="1" applyFill="1" applyBorder="1" applyAlignment="1">
      <alignment vertical="center" wrapText="1"/>
    </xf>
    <xf numFmtId="0" fontId="18" fillId="20" borderId="7" xfId="0" applyFont="1" applyFill="1" applyBorder="1" applyAlignment="1">
      <alignment vertical="center" wrapText="1"/>
    </xf>
    <xf numFmtId="0" fontId="18" fillId="21" borderId="7" xfId="0" applyFont="1" applyFill="1" applyBorder="1" applyAlignment="1">
      <alignment vertical="center" wrapText="1"/>
    </xf>
    <xf numFmtId="0" fontId="37" fillId="2" borderId="0" xfId="0" applyFont="1" applyFill="1" applyAlignment="1">
      <alignment horizontal="center" vertical="center"/>
    </xf>
    <xf numFmtId="0" fontId="0" fillId="0" borderId="0" xfId="0" applyAlignment="1">
      <alignment wrapText="1"/>
    </xf>
    <xf numFmtId="3" fontId="30" fillId="7" borderId="0" xfId="0" applyNumberFormat="1" applyFont="1" applyFill="1" applyAlignment="1" applyProtection="1">
      <alignment horizontal="left" vertical="center"/>
      <protection locked="0"/>
    </xf>
    <xf numFmtId="0" fontId="41" fillId="15" borderId="43" xfId="0" applyFont="1" applyFill="1" applyBorder="1" applyAlignment="1">
      <alignment horizontal="left" vertical="center" wrapText="1" indent="1"/>
    </xf>
    <xf numFmtId="0" fontId="55" fillId="15" borderId="44" xfId="0" applyFont="1" applyFill="1" applyBorder="1" applyAlignment="1">
      <alignment horizontal="left" vertical="center" wrapText="1" indent="1"/>
    </xf>
    <xf numFmtId="0" fontId="41" fillId="15" borderId="46" xfId="0" applyFont="1" applyFill="1" applyBorder="1" applyAlignment="1">
      <alignment horizontal="left" vertical="center" wrapText="1" indent="1"/>
    </xf>
    <xf numFmtId="0" fontId="43" fillId="15" borderId="47" xfId="0" applyFont="1" applyFill="1" applyBorder="1" applyAlignment="1">
      <alignment horizontal="left" vertical="center" wrapText="1" indent="1"/>
    </xf>
    <xf numFmtId="166" fontId="43" fillId="19" borderId="48" xfId="4" applyNumberFormat="1" applyFont="1" applyFill="1" applyBorder="1" applyAlignment="1">
      <alignment horizontal="center" vertical="center" wrapText="1"/>
    </xf>
    <xf numFmtId="0" fontId="45" fillId="14" borderId="47" xfId="0" applyFont="1" applyFill="1" applyBorder="1" applyAlignment="1">
      <alignment horizontal="left" vertical="center" wrapText="1" indent="1"/>
    </xf>
    <xf numFmtId="2" fontId="48" fillId="14" borderId="49" xfId="0" applyNumberFormat="1" applyFont="1" applyFill="1" applyBorder="1" applyAlignment="1">
      <alignment horizontal="left" vertical="center" wrapText="1"/>
    </xf>
    <xf numFmtId="0" fontId="49" fillId="16" borderId="50" xfId="0" applyFont="1" applyFill="1" applyBorder="1" applyAlignment="1">
      <alignment horizontal="left" vertical="center" wrapText="1" indent="1"/>
    </xf>
    <xf numFmtId="167" fontId="51" fillId="16" borderId="51" xfId="0" applyNumberFormat="1" applyFont="1" applyFill="1" applyBorder="1" applyAlignment="1">
      <alignment horizontal="left" vertical="center" wrapText="1"/>
    </xf>
    <xf numFmtId="0" fontId="48" fillId="17" borderId="52" xfId="0" applyFont="1" applyFill="1" applyBorder="1" applyAlignment="1">
      <alignment horizontal="left" vertical="center" wrapText="1" indent="1"/>
    </xf>
    <xf numFmtId="0" fontId="53" fillId="0" borderId="53" xfId="0" applyFont="1" applyBorder="1" applyAlignment="1">
      <alignment horizontal="left" vertical="center" wrapText="1" indent="1"/>
    </xf>
    <xf numFmtId="0" fontId="48" fillId="0" borderId="53" xfId="0" applyFont="1" applyBorder="1" applyAlignment="1">
      <alignment horizontal="left" vertical="center" wrapText="1"/>
    </xf>
    <xf numFmtId="0" fontId="48" fillId="0" borderId="53" xfId="0" applyFont="1" applyBorder="1" applyAlignment="1">
      <alignment horizontal="center" vertical="center"/>
    </xf>
    <xf numFmtId="17" fontId="48" fillId="0" borderId="53" xfId="0" applyNumberFormat="1" applyFont="1" applyBorder="1" applyAlignment="1">
      <alignment horizontal="center" vertical="center"/>
    </xf>
    <xf numFmtId="3" fontId="48" fillId="0" borderId="53" xfId="4" applyNumberFormat="1" applyFont="1" applyBorder="1" applyAlignment="1">
      <alignment horizontal="right" vertical="center"/>
    </xf>
    <xf numFmtId="0" fontId="52" fillId="0" borderId="54" xfId="0" applyFont="1" applyBorder="1" applyAlignment="1">
      <alignment horizontal="left" vertical="center" wrapText="1"/>
    </xf>
    <xf numFmtId="3" fontId="30" fillId="7" borderId="0" xfId="0" applyNumberFormat="1" applyFont="1" applyFill="1" applyAlignment="1" applyProtection="1">
      <alignment horizontal="left" vertical="center" wrapText="1"/>
      <protection locked="0"/>
    </xf>
    <xf numFmtId="0" fontId="18" fillId="12" borderId="7" xfId="0" applyFont="1" applyFill="1" applyBorder="1" applyAlignment="1">
      <alignment horizontal="center" vertical="center" wrapText="1"/>
    </xf>
    <xf numFmtId="0" fontId="10" fillId="11" borderId="7" xfId="0" applyFont="1" applyFill="1" applyBorder="1" applyAlignment="1">
      <alignment horizontal="center" vertical="center" wrapText="1"/>
    </xf>
    <xf numFmtId="0" fontId="18" fillId="20" borderId="8" xfId="0" applyFont="1" applyFill="1" applyBorder="1" applyAlignment="1">
      <alignment vertical="center" wrapText="1"/>
    </xf>
    <xf numFmtId="0" fontId="10" fillId="11" borderId="7" xfId="0" applyFont="1" applyFill="1" applyBorder="1" applyAlignment="1">
      <alignment vertical="center" wrapText="1"/>
    </xf>
    <xf numFmtId="0" fontId="67" fillId="17" borderId="0" xfId="0" applyFont="1" applyFill="1" applyAlignment="1">
      <alignment wrapText="1"/>
    </xf>
    <xf numFmtId="0" fontId="0" fillId="26" borderId="55" xfId="0" applyFill="1" applyBorder="1" applyAlignment="1">
      <alignment horizontal="left" vertical="center" wrapText="1"/>
    </xf>
    <xf numFmtId="9" fontId="0" fillId="26" borderId="57" xfId="0" applyNumberFormat="1" applyFill="1" applyBorder="1" applyAlignment="1">
      <alignment horizontal="center" vertical="center" wrapText="1"/>
    </xf>
    <xf numFmtId="0" fontId="32" fillId="28" borderId="0" xfId="0" applyFont="1" applyFill="1" applyAlignment="1">
      <alignment wrapText="1"/>
    </xf>
    <xf numFmtId="0" fontId="32" fillId="29" borderId="0" xfId="0" applyFont="1" applyFill="1" applyAlignment="1">
      <alignment wrapText="1"/>
    </xf>
    <xf numFmtId="164" fontId="17" fillId="10" borderId="0" xfId="1" applyNumberFormat="1" applyFont="1" applyFill="1" applyBorder="1" applyAlignment="1" applyProtection="1">
      <alignment horizontal="center" vertical="center"/>
      <protection locked="0"/>
    </xf>
    <xf numFmtId="44" fontId="22" fillId="12" borderId="9" xfId="1" applyFont="1" applyFill="1" applyBorder="1" applyAlignment="1" applyProtection="1">
      <alignment horizontal="center" vertical="center"/>
    </xf>
    <xf numFmtId="9" fontId="22" fillId="24" borderId="42" xfId="6" applyFont="1" applyFill="1" applyBorder="1" applyAlignment="1" applyProtection="1">
      <alignment horizontal="center" vertical="center"/>
    </xf>
    <xf numFmtId="44" fontId="17" fillId="10" borderId="5" xfId="1" applyFont="1" applyFill="1" applyBorder="1" applyAlignment="1" applyProtection="1">
      <alignment horizontal="left" vertical="center"/>
      <protection locked="0"/>
    </xf>
    <xf numFmtId="10" fontId="17" fillId="12" borderId="9" xfId="6" applyNumberFormat="1" applyFont="1" applyFill="1" applyBorder="1" applyAlignment="1">
      <alignment horizontal="center" vertical="center"/>
    </xf>
    <xf numFmtId="0" fontId="0" fillId="27" borderId="58" xfId="0" applyFill="1" applyBorder="1" applyAlignment="1">
      <alignment vertical="center" wrapText="1"/>
    </xf>
    <xf numFmtId="9" fontId="0" fillId="26" borderId="55" xfId="6" applyFont="1" applyFill="1" applyBorder="1" applyAlignment="1">
      <alignment horizontal="left" vertical="center" wrapText="1"/>
    </xf>
    <xf numFmtId="44" fontId="17" fillId="10" borderId="63" xfId="1" applyFont="1" applyFill="1" applyBorder="1" applyAlignment="1" applyProtection="1">
      <alignment horizontal="left" vertical="center"/>
      <protection locked="0"/>
    </xf>
    <xf numFmtId="44" fontId="10" fillId="12" borderId="64" xfId="1" applyFont="1" applyFill="1" applyBorder="1" applyAlignment="1">
      <alignment horizontal="center" vertical="center" wrapText="1"/>
    </xf>
    <xf numFmtId="44" fontId="10" fillId="12" borderId="65" xfId="1" applyFont="1" applyFill="1" applyBorder="1" applyAlignment="1">
      <alignment horizontal="center" vertical="center" wrapText="1"/>
    </xf>
    <xf numFmtId="44" fontId="17" fillId="10" borderId="66" xfId="1" applyFont="1" applyFill="1" applyBorder="1" applyAlignment="1" applyProtection="1">
      <alignment horizontal="left" vertical="center"/>
      <protection locked="0"/>
    </xf>
    <xf numFmtId="164" fontId="17" fillId="12" borderId="1" xfId="1" applyNumberFormat="1" applyFont="1" applyFill="1" applyBorder="1" applyAlignment="1">
      <alignment horizontal="center" vertical="center"/>
    </xf>
    <xf numFmtId="10" fontId="17" fillId="12" borderId="1" xfId="6" applyNumberFormat="1" applyFont="1" applyFill="1" applyBorder="1" applyAlignment="1">
      <alignment horizontal="center" vertical="center"/>
    </xf>
    <xf numFmtId="44" fontId="10" fillId="12" borderId="61" xfId="1" applyFont="1" applyFill="1" applyBorder="1" applyAlignment="1">
      <alignment horizontal="center" vertical="center" wrapText="1"/>
    </xf>
    <xf numFmtId="44" fontId="10" fillId="12" borderId="62" xfId="1" applyFont="1" applyFill="1" applyBorder="1" applyAlignment="1">
      <alignment horizontal="center" vertical="center" wrapText="1"/>
    </xf>
    <xf numFmtId="0" fontId="0" fillId="0" borderId="0" xfId="0" applyAlignment="1">
      <alignment horizontal="right"/>
    </xf>
    <xf numFmtId="0" fontId="0" fillId="17" borderId="1" xfId="0" applyFill="1" applyBorder="1"/>
    <xf numFmtId="0" fontId="0" fillId="18" borderId="1" xfId="0" applyFill="1" applyBorder="1"/>
    <xf numFmtId="0" fontId="0" fillId="30" borderId="0" xfId="0" applyFill="1" applyAlignment="1">
      <alignment horizontal="right"/>
    </xf>
    <xf numFmtId="10" fontId="0" fillId="17" borderId="1" xfId="6" applyNumberFormat="1" applyFont="1" applyFill="1" applyBorder="1"/>
    <xf numFmtId="0" fontId="0" fillId="31" borderId="0" xfId="0" applyFill="1" applyAlignment="1">
      <alignment horizontal="right"/>
    </xf>
    <xf numFmtId="0" fontId="0" fillId="32" borderId="0" xfId="0" applyFill="1" applyAlignment="1">
      <alignment horizontal="right"/>
    </xf>
    <xf numFmtId="0" fontId="0" fillId="0" borderId="60" xfId="0" applyBorder="1" applyAlignment="1">
      <alignment horizontal="right"/>
    </xf>
    <xf numFmtId="168" fontId="0" fillId="17" borderId="1" xfId="0" applyNumberFormat="1" applyFill="1" applyBorder="1"/>
    <xf numFmtId="168" fontId="0" fillId="18" borderId="1" xfId="0" applyNumberFormat="1" applyFill="1" applyBorder="1"/>
    <xf numFmtId="168" fontId="0" fillId="0" borderId="0" xfId="0" applyNumberFormat="1"/>
    <xf numFmtId="169" fontId="0" fillId="18" borderId="1" xfId="4" applyNumberFormat="1" applyFont="1" applyFill="1" applyBorder="1"/>
    <xf numFmtId="10" fontId="0" fillId="18" borderId="1" xfId="6" applyNumberFormat="1" applyFont="1" applyFill="1" applyBorder="1"/>
    <xf numFmtId="0" fontId="73" fillId="0" borderId="0" xfId="0" applyFont="1" applyAlignment="1">
      <alignment horizontal="right"/>
    </xf>
    <xf numFmtId="10" fontId="73" fillId="18" borderId="1" xfId="6" applyNumberFormat="1" applyFont="1" applyFill="1" applyBorder="1"/>
    <xf numFmtId="0" fontId="0" fillId="36" borderId="0" xfId="0" applyFill="1" applyAlignment="1">
      <alignment vertical="center"/>
    </xf>
    <xf numFmtId="0" fontId="0" fillId="36" borderId="0" xfId="0" applyFill="1"/>
    <xf numFmtId="0" fontId="75" fillId="35" borderId="0" xfId="8" applyAlignment="1" applyProtection="1">
      <alignment vertical="center"/>
    </xf>
    <xf numFmtId="0" fontId="74" fillId="33" borderId="0" xfId="7" applyAlignment="1" applyProtection="1">
      <alignment vertical="center"/>
    </xf>
    <xf numFmtId="0" fontId="76" fillId="34" borderId="53" xfId="9" applyFill="1" applyBorder="1" applyAlignment="1">
      <alignment horizontal="center" vertical="center"/>
    </xf>
    <xf numFmtId="0" fontId="80" fillId="18" borderId="53" xfId="0" applyFont="1" applyFill="1" applyBorder="1" applyAlignment="1">
      <alignment horizontal="center" vertical="center"/>
    </xf>
    <xf numFmtId="0" fontId="72" fillId="23" borderId="0" xfId="0" applyFont="1" applyFill="1" applyAlignment="1">
      <alignment horizontal="center"/>
    </xf>
    <xf numFmtId="0" fontId="0" fillId="23" borderId="0" xfId="0" applyFill="1"/>
    <xf numFmtId="10" fontId="0" fillId="23" borderId="0" xfId="6" applyNumberFormat="1" applyFont="1" applyFill="1" applyBorder="1"/>
    <xf numFmtId="168" fontId="0" fillId="23" borderId="0" xfId="0" applyNumberFormat="1" applyFill="1"/>
    <xf numFmtId="169" fontId="0" fillId="23" borderId="0" xfId="4" applyNumberFormat="1" applyFont="1" applyFill="1" applyBorder="1"/>
    <xf numFmtId="10" fontId="73" fillId="23" borderId="0" xfId="6" applyNumberFormat="1" applyFont="1" applyFill="1" applyBorder="1"/>
    <xf numFmtId="9" fontId="32" fillId="28" borderId="0" xfId="6" applyFont="1" applyFill="1" applyAlignment="1">
      <alignment wrapText="1"/>
    </xf>
    <xf numFmtId="9" fontId="67" fillId="17" borderId="0" xfId="6" applyFont="1" applyFill="1"/>
    <xf numFmtId="9" fontId="0" fillId="0" borderId="0" xfId="6" applyFont="1"/>
    <xf numFmtId="0" fontId="82" fillId="17" borderId="0" xfId="0" applyFont="1" applyFill="1"/>
    <xf numFmtId="170" fontId="67" fillId="17" borderId="0" xfId="6" applyNumberFormat="1" applyFont="1" applyFill="1"/>
    <xf numFmtId="10" fontId="83" fillId="37" borderId="62" xfId="6" applyNumberFormat="1" applyFont="1" applyFill="1" applyBorder="1" applyAlignment="1">
      <alignment horizontal="center" vertical="center" wrapText="1"/>
    </xf>
    <xf numFmtId="44" fontId="83" fillId="17" borderId="7" xfId="1" applyFont="1" applyFill="1" applyBorder="1" applyAlignment="1" applyProtection="1">
      <alignment horizontal="center" vertical="center" wrapText="1"/>
    </xf>
    <xf numFmtId="44" fontId="37" fillId="2" borderId="0" xfId="1" applyFont="1" applyFill="1" applyAlignment="1" applyProtection="1">
      <alignment vertical="center"/>
    </xf>
    <xf numFmtId="44" fontId="5" fillId="2" borderId="0" xfId="1" applyFont="1" applyFill="1" applyProtection="1"/>
    <xf numFmtId="44" fontId="16" fillId="2" borderId="11" xfId="1" applyFont="1" applyFill="1" applyBorder="1" applyProtection="1"/>
    <xf numFmtId="44" fontId="16" fillId="2" borderId="0" xfId="1" applyFont="1" applyFill="1" applyBorder="1" applyProtection="1"/>
    <xf numFmtId="44" fontId="16" fillId="2" borderId="16" xfId="1" applyFont="1" applyFill="1" applyBorder="1" applyProtection="1"/>
    <xf numFmtId="44" fontId="3" fillId="0" borderId="0" xfId="1" applyFont="1" applyFill="1" applyProtection="1"/>
    <xf numFmtId="44" fontId="14" fillId="8" borderId="0" xfId="1" applyFont="1" applyFill="1" applyProtection="1"/>
    <xf numFmtId="44" fontId="0" fillId="0" borderId="0" xfId="1" applyFont="1" applyProtection="1"/>
    <xf numFmtId="44" fontId="8" fillId="0" borderId="0" xfId="1" applyFont="1" applyAlignment="1">
      <alignment horizontal="right" wrapText="1" indent="1"/>
    </xf>
    <xf numFmtId="0" fontId="12" fillId="0" borderId="0" xfId="0" applyFont="1"/>
    <xf numFmtId="44" fontId="18" fillId="21" borderId="7" xfId="1" applyFont="1" applyFill="1" applyBorder="1" applyAlignment="1">
      <alignment vertical="center" wrapText="1"/>
    </xf>
    <xf numFmtId="44" fontId="27" fillId="2" borderId="0" xfId="1" applyFont="1" applyFill="1" applyBorder="1" applyAlignment="1">
      <alignment horizontal="center" vertical="center"/>
    </xf>
    <xf numFmtId="44" fontId="5" fillId="2" borderId="0" xfId="1" applyFont="1" applyFill="1"/>
    <xf numFmtId="44" fontId="23" fillId="2" borderId="0" xfId="1" applyFont="1" applyFill="1" applyBorder="1" applyAlignment="1">
      <alignment vertical="center"/>
    </xf>
    <xf numFmtId="44" fontId="3" fillId="0" borderId="0" xfId="1" applyFont="1" applyFill="1"/>
    <xf numFmtId="44" fontId="12" fillId="0" borderId="0" xfId="1" applyFont="1" applyFill="1"/>
    <xf numFmtId="44" fontId="17" fillId="22" borderId="9" xfId="1" applyFont="1" applyFill="1" applyBorder="1" applyAlignment="1" applyProtection="1">
      <alignment horizontal="center" vertical="center"/>
      <protection locked="0"/>
    </xf>
    <xf numFmtId="44" fontId="63" fillId="0" borderId="0" xfId="1" applyFont="1" applyFill="1"/>
    <xf numFmtId="10" fontId="83" fillId="37" borderId="65" xfId="6" applyNumberFormat="1" applyFont="1" applyFill="1" applyBorder="1" applyAlignment="1">
      <alignment horizontal="center" vertical="center" wrapText="1"/>
    </xf>
    <xf numFmtId="0" fontId="18" fillId="20" borderId="21" xfId="0" applyFont="1" applyFill="1" applyBorder="1" applyAlignment="1">
      <alignment vertical="center" wrapText="1"/>
    </xf>
    <xf numFmtId="0" fontId="18" fillId="12" borderId="20" xfId="0" applyFont="1" applyFill="1" applyBorder="1" applyAlignment="1">
      <alignment vertical="center" wrapText="1"/>
    </xf>
    <xf numFmtId="0" fontId="18" fillId="12" borderId="8" xfId="0" applyFont="1" applyFill="1" applyBorder="1" applyAlignment="1">
      <alignment vertical="center" wrapText="1"/>
    </xf>
    <xf numFmtId="44" fontId="10" fillId="11" borderId="20" xfId="1" applyFont="1" applyFill="1" applyBorder="1" applyAlignment="1" applyProtection="1">
      <alignment horizontal="center" vertical="center" wrapText="1"/>
    </xf>
    <xf numFmtId="44" fontId="22" fillId="12" borderId="69" xfId="1" applyFont="1" applyFill="1" applyBorder="1" applyAlignment="1" applyProtection="1">
      <alignment horizontal="center" vertical="center"/>
    </xf>
    <xf numFmtId="0" fontId="10" fillId="11" borderId="72" xfId="0" applyFont="1" applyFill="1" applyBorder="1" applyAlignment="1">
      <alignment horizontal="center" vertical="center" wrapText="1"/>
    </xf>
    <xf numFmtId="0" fontId="83" fillId="17" borderId="73" xfId="0" applyFont="1" applyFill="1" applyBorder="1" applyAlignment="1">
      <alignment horizontal="center" vertical="center" wrapText="1"/>
    </xf>
    <xf numFmtId="0" fontId="10" fillId="11" borderId="74" xfId="0" applyFont="1" applyFill="1" applyBorder="1" applyAlignment="1">
      <alignment horizontal="center" vertical="center" wrapText="1"/>
    </xf>
    <xf numFmtId="44" fontId="22" fillId="10" borderId="75" xfId="1" applyFont="1" applyFill="1" applyBorder="1" applyAlignment="1" applyProtection="1">
      <alignment horizontal="center" vertical="center" wrapText="1"/>
      <protection locked="0"/>
    </xf>
    <xf numFmtId="44" fontId="22" fillId="12" borderId="76" xfId="1" applyFont="1" applyFill="1" applyBorder="1" applyAlignment="1" applyProtection="1">
      <alignment horizontal="center" vertical="center"/>
    </xf>
    <xf numFmtId="0" fontId="10" fillId="11" borderId="73" xfId="0" applyFont="1" applyFill="1" applyBorder="1" applyAlignment="1">
      <alignment horizontal="center" vertical="center" wrapText="1"/>
    </xf>
    <xf numFmtId="44" fontId="22" fillId="12" borderId="81" xfId="1" applyFont="1" applyFill="1" applyBorder="1" applyAlignment="1" applyProtection="1">
      <alignment horizontal="center" vertical="center"/>
    </xf>
    <xf numFmtId="44" fontId="83" fillId="17" borderId="8" xfId="1" applyFont="1" applyFill="1" applyBorder="1" applyAlignment="1" applyProtection="1">
      <alignment horizontal="center" vertical="center" wrapText="1"/>
    </xf>
    <xf numFmtId="10" fontId="22" fillId="10" borderId="80" xfId="1" applyNumberFormat="1" applyFont="1" applyFill="1" applyBorder="1" applyAlignment="1" applyProtection="1">
      <alignment horizontal="center" vertical="center" wrapText="1"/>
      <protection locked="0"/>
    </xf>
    <xf numFmtId="10" fontId="22" fillId="10" borderId="63" xfId="1" applyNumberFormat="1" applyFont="1" applyFill="1" applyBorder="1" applyAlignment="1" applyProtection="1">
      <alignment horizontal="center" vertical="center"/>
      <protection locked="0"/>
    </xf>
    <xf numFmtId="9" fontId="22" fillId="24" borderId="82" xfId="6" applyFont="1" applyFill="1" applyBorder="1" applyAlignment="1" applyProtection="1">
      <alignment horizontal="center" vertical="center"/>
    </xf>
    <xf numFmtId="9" fontId="22" fillId="24" borderId="83" xfId="6" applyFont="1" applyFill="1" applyBorder="1" applyAlignment="1" applyProtection="1">
      <alignment horizontal="center" vertical="center"/>
    </xf>
    <xf numFmtId="9" fontId="87" fillId="24" borderId="84" xfId="6" applyFont="1" applyFill="1" applyBorder="1" applyAlignment="1" applyProtection="1">
      <alignment horizontal="center" vertical="center"/>
    </xf>
    <xf numFmtId="9" fontId="87" fillId="24" borderId="85" xfId="6" applyFont="1" applyFill="1" applyBorder="1" applyAlignment="1" applyProtection="1">
      <alignment horizontal="center" vertical="center"/>
    </xf>
    <xf numFmtId="9" fontId="87" fillId="24" borderId="86" xfId="6" applyFont="1" applyFill="1" applyBorder="1" applyAlignment="1" applyProtection="1">
      <alignment horizontal="center" vertical="center"/>
    </xf>
    <xf numFmtId="0" fontId="81" fillId="17" borderId="87" xfId="0" applyFont="1" applyFill="1" applyBorder="1"/>
    <xf numFmtId="44" fontId="12" fillId="2" borderId="0" xfId="1" applyFont="1" applyFill="1"/>
    <xf numFmtId="0" fontId="12" fillId="2" borderId="0" xfId="0" applyFont="1" applyFill="1"/>
    <xf numFmtId="0" fontId="18" fillId="20" borderId="21" xfId="0" applyFont="1" applyFill="1" applyBorder="1" applyAlignment="1">
      <alignment horizontal="left" vertical="center"/>
    </xf>
    <xf numFmtId="3" fontId="17" fillId="10" borderId="9" xfId="2" applyNumberFormat="1" applyFont="1" applyFill="1" applyBorder="1" applyAlignment="1" applyProtection="1">
      <alignment horizontal="center" vertical="center" wrapText="1"/>
      <protection locked="0"/>
    </xf>
    <xf numFmtId="49" fontId="22" fillId="12" borderId="9" xfId="2" applyNumberFormat="1" applyFont="1" applyFill="1" applyBorder="1" applyAlignment="1" applyProtection="1">
      <alignment horizontal="center" vertical="center"/>
    </xf>
    <xf numFmtId="0" fontId="18" fillId="12" borderId="33" xfId="0" applyFont="1" applyFill="1" applyBorder="1" applyAlignment="1">
      <alignment horizontal="center" vertical="center" wrapText="1"/>
    </xf>
    <xf numFmtId="44" fontId="63" fillId="0" borderId="0" xfId="1" applyFont="1" applyFill="1" applyAlignment="1">
      <alignment vertical="center"/>
    </xf>
    <xf numFmtId="0" fontId="6" fillId="0" borderId="0" xfId="0" applyFont="1"/>
    <xf numFmtId="0" fontId="20" fillId="0" borderId="0" xfId="0" applyFont="1" applyAlignment="1">
      <alignment vertical="center" wrapText="1"/>
    </xf>
    <xf numFmtId="0" fontId="17" fillId="0" borderId="0" xfId="0" applyFont="1" applyAlignment="1">
      <alignment vertical="center" wrapText="1"/>
    </xf>
    <xf numFmtId="44" fontId="17" fillId="10" borderId="9" xfId="1" applyFont="1" applyFill="1" applyBorder="1" applyAlignment="1" applyProtection="1">
      <alignment horizontal="center" vertical="center"/>
      <protection locked="0"/>
    </xf>
    <xf numFmtId="44" fontId="17" fillId="12" borderId="9" xfId="1" applyFont="1" applyFill="1" applyBorder="1" applyAlignment="1">
      <alignment horizontal="center" vertical="center"/>
    </xf>
    <xf numFmtId="171" fontId="17" fillId="10" borderId="9" xfId="2" applyNumberFormat="1" applyFont="1" applyFill="1" applyBorder="1" applyAlignment="1" applyProtection="1">
      <alignment horizontal="center" vertical="center"/>
      <protection locked="0"/>
    </xf>
    <xf numFmtId="171" fontId="0" fillId="10" borderId="5" xfId="2" applyNumberFormat="1" applyFont="1" applyFill="1" applyAlignment="1" applyProtection="1">
      <alignment horizontal="center" vertical="center"/>
      <protection locked="0"/>
    </xf>
    <xf numFmtId="171" fontId="7" fillId="10" borderId="5" xfId="2" applyNumberFormat="1" applyFont="1" applyFill="1" applyAlignment="1" applyProtection="1">
      <alignment horizontal="center" vertical="center"/>
      <protection locked="0"/>
    </xf>
    <xf numFmtId="0" fontId="17" fillId="10" borderId="9" xfId="2" applyNumberFormat="1" applyFont="1" applyFill="1" applyBorder="1" applyAlignment="1" applyProtection="1">
      <alignment horizontal="center" vertical="center"/>
      <protection locked="0"/>
    </xf>
    <xf numFmtId="167" fontId="17" fillId="10" borderId="5" xfId="2" applyNumberFormat="1" applyFont="1" applyFill="1" applyAlignment="1" applyProtection="1">
      <alignment horizontal="center" vertical="center"/>
      <protection locked="0"/>
    </xf>
    <xf numFmtId="0" fontId="17" fillId="22" borderId="9" xfId="2" applyNumberFormat="1" applyFont="1" applyFill="1" applyBorder="1" applyAlignment="1" applyProtection="1">
      <alignment horizontal="center" vertical="center"/>
      <protection locked="0"/>
    </xf>
    <xf numFmtId="0" fontId="17" fillId="22" borderId="9" xfId="2" applyNumberFormat="1" applyFont="1" applyFill="1" applyBorder="1" applyAlignment="1" applyProtection="1">
      <alignment horizontal="left" vertical="center" wrapText="1"/>
      <protection locked="0"/>
    </xf>
    <xf numFmtId="44" fontId="17" fillId="22" borderId="9" xfId="1" applyFont="1" applyFill="1" applyBorder="1" applyAlignment="1" applyProtection="1">
      <alignment horizontal="left" vertical="center" wrapText="1"/>
      <protection locked="0"/>
    </xf>
    <xf numFmtId="0" fontId="17" fillId="22" borderId="5" xfId="2" applyNumberFormat="1" applyFont="1" applyFill="1" applyAlignment="1" applyProtection="1">
      <alignment horizontal="center" vertical="center" wrapText="1"/>
      <protection locked="0"/>
    </xf>
    <xf numFmtId="0" fontId="17" fillId="22" borderId="5" xfId="2" applyNumberFormat="1" applyFont="1" applyFill="1" applyAlignment="1" applyProtection="1">
      <alignment horizontal="left" vertical="center" wrapText="1"/>
      <protection locked="0"/>
    </xf>
    <xf numFmtId="44" fontId="17" fillId="22" borderId="5" xfId="1" applyFont="1" applyFill="1" applyBorder="1" applyAlignment="1" applyProtection="1">
      <alignment horizontal="left" vertical="center" wrapText="1"/>
      <protection locked="0"/>
    </xf>
    <xf numFmtId="0" fontId="0" fillId="0" borderId="0" xfId="0" applyAlignment="1">
      <alignment horizontal="center" vertical="center"/>
    </xf>
    <xf numFmtId="44" fontId="0" fillId="0" borderId="0" xfId="1" applyFont="1" applyAlignment="1">
      <alignment vertical="center"/>
    </xf>
    <xf numFmtId="0" fontId="9" fillId="0" borderId="0" xfId="0" applyFont="1" applyAlignment="1">
      <alignment vertical="center" wrapText="1"/>
    </xf>
    <xf numFmtId="44" fontId="2" fillId="38" borderId="9" xfId="10" applyNumberFormat="1" applyBorder="1" applyAlignment="1" applyProtection="1">
      <alignment horizontal="center" vertical="center" wrapText="1"/>
    </xf>
    <xf numFmtId="44" fontId="2" fillId="38" borderId="5" xfId="10" applyNumberFormat="1" applyBorder="1" applyAlignment="1" applyProtection="1">
      <alignment horizontal="center" vertical="center" wrapText="1"/>
    </xf>
    <xf numFmtId="164" fontId="10" fillId="12" borderId="6" xfId="1" applyNumberFormat="1" applyFont="1" applyFill="1" applyBorder="1" applyAlignment="1" applyProtection="1">
      <alignment horizontal="center" vertical="center" wrapText="1"/>
    </xf>
    <xf numFmtId="44" fontId="2" fillId="38" borderId="9" xfId="1" applyFont="1" applyFill="1" applyBorder="1" applyAlignment="1" applyProtection="1">
      <alignment horizontal="left" vertical="center" wrapText="1"/>
    </xf>
    <xf numFmtId="44" fontId="10" fillId="12" borderId="6" xfId="1" applyFont="1" applyFill="1" applyBorder="1" applyAlignment="1" applyProtection="1">
      <alignment horizontal="center" vertical="center" wrapText="1"/>
    </xf>
    <xf numFmtId="44" fontId="87" fillId="12" borderId="7" xfId="1" applyFont="1" applyFill="1" applyBorder="1" applyAlignment="1" applyProtection="1">
      <alignment vertical="center"/>
    </xf>
    <xf numFmtId="44" fontId="87" fillId="12" borderId="20" xfId="1" applyFont="1" applyFill="1" applyBorder="1" applyAlignment="1" applyProtection="1">
      <alignment vertical="center"/>
    </xf>
    <xf numFmtId="44" fontId="87" fillId="12" borderId="77" xfId="1" applyFont="1" applyFill="1" applyBorder="1" applyAlignment="1" applyProtection="1">
      <alignment vertical="center"/>
    </xf>
    <xf numFmtId="44" fontId="87" fillId="12" borderId="78" xfId="1" applyFont="1" applyFill="1" applyBorder="1" applyAlignment="1" applyProtection="1">
      <alignment vertical="center"/>
    </xf>
    <xf numFmtId="44" fontId="87" fillId="12" borderId="79" xfId="1" applyFont="1" applyFill="1" applyBorder="1" applyAlignment="1" applyProtection="1">
      <alignment vertical="center"/>
    </xf>
    <xf numFmtId="0" fontId="16" fillId="2" borderId="0" xfId="0" applyFont="1" applyFill="1" applyAlignment="1">
      <alignment horizontal="right"/>
    </xf>
    <xf numFmtId="44" fontId="17" fillId="22" borderId="5" xfId="1" applyFont="1" applyFill="1" applyBorder="1" applyAlignment="1" applyProtection="1">
      <alignment horizontal="center" vertical="center"/>
      <protection locked="0"/>
    </xf>
    <xf numFmtId="44" fontId="16" fillId="2" borderId="88" xfId="1" applyFont="1" applyFill="1" applyBorder="1" applyProtection="1"/>
    <xf numFmtId="49" fontId="22" fillId="10" borderId="5" xfId="2" applyNumberFormat="1" applyFont="1" applyFill="1" applyAlignment="1" applyProtection="1">
      <alignment horizontal="center" vertical="center"/>
      <protection locked="0"/>
    </xf>
    <xf numFmtId="3" fontId="17" fillId="22" borderId="5" xfId="2" applyNumberFormat="1" applyFont="1" applyFill="1" applyAlignment="1" applyProtection="1">
      <alignment horizontal="center" vertical="center"/>
      <protection locked="0"/>
    </xf>
    <xf numFmtId="3" fontId="17" fillId="22" borderId="9" xfId="2" applyNumberFormat="1" applyFont="1" applyFill="1" applyBorder="1" applyAlignment="1" applyProtection="1">
      <alignment horizontal="center" vertical="center" wrapText="1"/>
      <protection locked="0"/>
    </xf>
    <xf numFmtId="3" fontId="17" fillId="22" borderId="9" xfId="2" applyNumberFormat="1" applyFont="1" applyFill="1" applyBorder="1" applyAlignment="1" applyProtection="1">
      <alignment horizontal="center" vertical="center"/>
      <protection locked="0"/>
    </xf>
    <xf numFmtId="3" fontId="17" fillId="22" borderId="5" xfId="2" applyNumberFormat="1" applyFont="1" applyFill="1" applyAlignment="1" applyProtection="1">
      <alignment horizontal="center" vertical="center" wrapText="1"/>
      <protection locked="0"/>
    </xf>
    <xf numFmtId="10" fontId="17" fillId="22" borderId="9" xfId="6" applyNumberFormat="1" applyFont="1" applyFill="1" applyBorder="1" applyAlignment="1" applyProtection="1">
      <alignment horizontal="center" vertical="center" wrapText="1"/>
      <protection locked="0"/>
    </xf>
    <xf numFmtId="10" fontId="17" fillId="22" borderId="5" xfId="6" applyNumberFormat="1" applyFont="1" applyFill="1" applyBorder="1" applyAlignment="1" applyProtection="1">
      <alignment horizontal="center" vertical="center" wrapText="1"/>
      <protection locked="0"/>
    </xf>
    <xf numFmtId="0" fontId="17" fillId="10" borderId="5" xfId="2" applyNumberFormat="1" applyFont="1" applyFill="1" applyAlignment="1" applyProtection="1">
      <alignment horizontal="center" vertical="center"/>
      <protection locked="0"/>
    </xf>
    <xf numFmtId="0" fontId="59" fillId="0" borderId="20" xfId="0" applyFont="1" applyBorder="1" applyAlignment="1" applyProtection="1">
      <alignment horizontal="left" vertical="center"/>
      <protection locked="0"/>
    </xf>
    <xf numFmtId="0" fontId="59" fillId="0" borderId="21" xfId="0" applyFont="1" applyBorder="1" applyAlignment="1" applyProtection="1">
      <alignment horizontal="left" vertical="center"/>
      <protection locked="0"/>
    </xf>
    <xf numFmtId="44" fontId="18" fillId="2" borderId="0" xfId="1" applyFont="1" applyFill="1" applyAlignment="1">
      <alignment horizontal="center" vertical="center"/>
    </xf>
    <xf numFmtId="44" fontId="18" fillId="2" borderId="0" xfId="0" applyNumberFormat="1" applyFont="1" applyFill="1" applyAlignment="1">
      <alignment horizontal="center" vertical="center"/>
    </xf>
    <xf numFmtId="0" fontId="16" fillId="2" borderId="0" xfId="0" applyFont="1" applyFill="1" applyAlignment="1">
      <alignment horizontal="right" vertical="center"/>
    </xf>
    <xf numFmtId="44" fontId="18" fillId="2" borderId="88" xfId="1" applyFont="1" applyFill="1" applyBorder="1" applyAlignment="1">
      <alignment horizontal="center" vertical="center"/>
    </xf>
    <xf numFmtId="0" fontId="23" fillId="2" borderId="13" xfId="0" quotePrefix="1" applyFont="1" applyFill="1" applyBorder="1" applyAlignment="1">
      <alignment vertical="center" wrapText="1"/>
    </xf>
    <xf numFmtId="44" fontId="1" fillId="40" borderId="65" xfId="12" applyNumberFormat="1" applyBorder="1" applyAlignment="1">
      <alignment horizontal="center" vertical="center" wrapText="1"/>
    </xf>
    <xf numFmtId="44" fontId="1" fillId="40" borderId="6" xfId="12" applyNumberFormat="1" applyBorder="1" applyAlignment="1">
      <alignment horizontal="center" vertical="center" wrapText="1"/>
    </xf>
    <xf numFmtId="44" fontId="1" fillId="40" borderId="64" xfId="12" applyNumberFormat="1" applyBorder="1" applyAlignment="1">
      <alignment horizontal="center" vertical="center" wrapText="1"/>
    </xf>
    <xf numFmtId="3" fontId="1" fillId="39" borderId="5" xfId="11" applyNumberFormat="1" applyBorder="1" applyAlignment="1" applyProtection="1">
      <alignment horizontal="center" vertical="center"/>
      <protection locked="0"/>
    </xf>
    <xf numFmtId="164" fontId="1" fillId="39" borderId="0" xfId="11" applyNumberFormat="1" applyBorder="1" applyAlignment="1" applyProtection="1">
      <alignment horizontal="center" vertical="center"/>
      <protection locked="0"/>
    </xf>
    <xf numFmtId="164" fontId="10" fillId="12" borderId="65" xfId="1" applyNumberFormat="1" applyFont="1" applyFill="1" applyBorder="1" applyAlignment="1">
      <alignment horizontal="center" vertical="center" wrapText="1"/>
    </xf>
    <xf numFmtId="164" fontId="10" fillId="12" borderId="62" xfId="1" applyNumberFormat="1" applyFont="1" applyFill="1" applyBorder="1" applyAlignment="1">
      <alignment horizontal="center" vertical="center" wrapText="1"/>
    </xf>
    <xf numFmtId="0" fontId="59" fillId="0" borderId="93" xfId="0" applyFont="1" applyBorder="1" applyAlignment="1" applyProtection="1">
      <alignment horizontal="left" vertical="center"/>
      <protection locked="0"/>
    </xf>
    <xf numFmtId="0" fontId="23" fillId="2" borderId="0" xfId="0" quotePrefix="1" applyFont="1" applyFill="1" applyAlignment="1">
      <alignment horizontal="left" vertical="center"/>
    </xf>
    <xf numFmtId="0" fontId="5" fillId="43" borderId="59" xfId="0" applyFont="1" applyFill="1" applyBorder="1" applyAlignment="1">
      <alignment horizontal="left" vertical="center" wrapText="1"/>
    </xf>
    <xf numFmtId="0" fontId="5" fillId="43" borderId="14" xfId="0" applyFont="1" applyFill="1" applyBorder="1" applyAlignment="1">
      <alignment horizontal="left" vertical="center" wrapText="1"/>
    </xf>
    <xf numFmtId="0" fontId="3" fillId="42" borderId="102" xfId="0" applyFont="1" applyFill="1" applyBorder="1" applyAlignment="1">
      <alignment horizontal="left" vertical="center" wrapText="1"/>
    </xf>
    <xf numFmtId="0" fontId="3" fillId="42" borderId="103" xfId="0" applyFont="1" applyFill="1" applyBorder="1" applyAlignment="1">
      <alignment horizontal="left" vertical="center" wrapText="1"/>
    </xf>
    <xf numFmtId="0" fontId="3" fillId="42" borderId="104" xfId="0" applyFont="1" applyFill="1" applyBorder="1" applyAlignment="1">
      <alignment horizontal="left" vertical="center" wrapText="1"/>
    </xf>
    <xf numFmtId="0" fontId="59" fillId="0" borderId="20" xfId="0" applyFont="1" applyBorder="1" applyAlignment="1" applyProtection="1">
      <alignment horizontal="left" vertical="center"/>
      <protection locked="0"/>
    </xf>
    <xf numFmtId="0" fontId="59" fillId="0" borderId="21" xfId="0" applyFont="1" applyBorder="1" applyAlignment="1" applyProtection="1">
      <alignment horizontal="left" vertical="center"/>
      <protection locked="0"/>
    </xf>
    <xf numFmtId="0" fontId="59" fillId="0" borderId="93" xfId="0" applyFont="1" applyBorder="1" applyAlignment="1" applyProtection="1">
      <alignment horizontal="left" vertical="center"/>
      <protection locked="0"/>
    </xf>
    <xf numFmtId="0" fontId="3" fillId="42" borderId="99" xfId="0" applyFont="1" applyFill="1" applyBorder="1" applyAlignment="1">
      <alignment horizontal="left" vertical="center"/>
    </xf>
    <xf numFmtId="0" fontId="3" fillId="42" borderId="12" xfId="0" applyFont="1" applyFill="1" applyBorder="1" applyAlignment="1">
      <alignment horizontal="left" vertical="center"/>
    </xf>
    <xf numFmtId="0" fontId="5" fillId="41" borderId="99" xfId="0" applyFont="1" applyFill="1" applyBorder="1" applyAlignment="1">
      <alignment horizontal="left" vertical="center"/>
    </xf>
    <xf numFmtId="0" fontId="5" fillId="41" borderId="12" xfId="0" applyFont="1" applyFill="1" applyBorder="1" applyAlignment="1">
      <alignment horizontal="left" vertical="center"/>
    </xf>
    <xf numFmtId="0" fontId="3" fillId="8" borderId="16" xfId="0" applyFont="1" applyFill="1" applyBorder="1" applyAlignment="1">
      <alignment horizontal="center" vertical="center"/>
    </xf>
    <xf numFmtId="0" fontId="3" fillId="8" borderId="17" xfId="0" applyFont="1" applyFill="1" applyBorder="1" applyAlignment="1">
      <alignment horizontal="center" vertical="center"/>
    </xf>
    <xf numFmtId="0" fontId="3" fillId="8" borderId="10" xfId="0" applyFont="1" applyFill="1" applyBorder="1" applyAlignment="1">
      <alignment horizontal="left" vertical="center"/>
    </xf>
    <xf numFmtId="0" fontId="3" fillId="8" borderId="11" xfId="0" applyFont="1" applyFill="1" applyBorder="1" applyAlignment="1">
      <alignment horizontal="left" vertical="center"/>
    </xf>
    <xf numFmtId="0" fontId="3" fillId="8" borderId="12" xfId="0" applyFont="1" applyFill="1" applyBorder="1" applyAlignment="1">
      <alignment horizontal="left" vertical="center"/>
    </xf>
    <xf numFmtId="0" fontId="62" fillId="0" borderId="13" xfId="0" applyFont="1" applyBorder="1" applyAlignment="1" applyProtection="1">
      <alignment horizontal="left" vertical="top"/>
      <protection locked="0"/>
    </xf>
    <xf numFmtId="0" fontId="62" fillId="0" borderId="0" xfId="0" applyFont="1" applyAlignment="1" applyProtection="1">
      <alignment horizontal="left" vertical="top"/>
      <protection locked="0"/>
    </xf>
    <xf numFmtId="0" fontId="62" fillId="0" borderId="14" xfId="0" applyFont="1" applyBorder="1" applyAlignment="1" applyProtection="1">
      <alignment horizontal="left" vertical="top"/>
      <protection locked="0"/>
    </xf>
    <xf numFmtId="0" fontId="3" fillId="8" borderId="13" xfId="0" applyFont="1" applyFill="1" applyBorder="1" applyAlignment="1">
      <alignment horizontal="left" vertical="center"/>
    </xf>
    <xf numFmtId="0" fontId="3" fillId="8" borderId="14" xfId="0" applyFont="1" applyFill="1" applyBorder="1" applyAlignment="1">
      <alignment horizontal="left" vertical="center"/>
    </xf>
    <xf numFmtId="0" fontId="60" fillId="0" borderId="20" xfId="0" applyFont="1" applyBorder="1" applyAlignment="1" applyProtection="1">
      <alignment horizontal="left" vertical="center"/>
      <protection locked="0"/>
    </xf>
    <xf numFmtId="0" fontId="60" fillId="0" borderId="21" xfId="0" applyFont="1" applyBorder="1" applyAlignment="1" applyProtection="1">
      <alignment horizontal="left" vertical="center"/>
      <protection locked="0"/>
    </xf>
    <xf numFmtId="0" fontId="60" fillId="0" borderId="8" xfId="0" applyFont="1" applyBorder="1" applyAlignment="1" applyProtection="1">
      <alignment horizontal="left" vertical="center"/>
      <protection locked="0"/>
    </xf>
    <xf numFmtId="0" fontId="60" fillId="0" borderId="10" xfId="0" applyFont="1" applyBorder="1" applyAlignment="1" applyProtection="1">
      <alignment horizontal="left" vertical="center"/>
      <protection locked="0"/>
    </xf>
    <xf numFmtId="0" fontId="60" fillId="0" borderId="11" xfId="0" applyFont="1" applyBorder="1" applyAlignment="1" applyProtection="1">
      <alignment horizontal="left" vertical="center"/>
      <protection locked="0"/>
    </xf>
    <xf numFmtId="0" fontId="60" fillId="0" borderId="12" xfId="0" applyFont="1" applyBorder="1" applyAlignment="1" applyProtection="1">
      <alignment horizontal="left" vertical="center"/>
      <protection locked="0"/>
    </xf>
    <xf numFmtId="0" fontId="59" fillId="0" borderId="96" xfId="0" applyFont="1" applyBorder="1" applyAlignment="1" applyProtection="1">
      <alignment horizontal="left" vertical="center"/>
      <protection locked="0"/>
    </xf>
    <xf numFmtId="0" fontId="59" fillId="0" borderId="97" xfId="0" applyFont="1" applyBorder="1" applyAlignment="1" applyProtection="1">
      <alignment horizontal="left" vertical="center"/>
      <protection locked="0"/>
    </xf>
    <xf numFmtId="0" fontId="59" fillId="0" borderId="98" xfId="0" applyFont="1" applyBorder="1" applyAlignment="1" applyProtection="1">
      <alignment horizontal="left" vertical="center"/>
      <protection locked="0"/>
    </xf>
    <xf numFmtId="0" fontId="89" fillId="0" borderId="0" xfId="0" applyFont="1" applyAlignment="1">
      <alignment horizontal="left" wrapText="1"/>
    </xf>
    <xf numFmtId="0" fontId="3" fillId="42" borderId="100" xfId="0" applyFont="1" applyFill="1" applyBorder="1" applyAlignment="1">
      <alignment horizontal="left" vertical="center"/>
    </xf>
    <xf numFmtId="0" fontId="3" fillId="42" borderId="101" xfId="0" applyFont="1" applyFill="1" applyBorder="1" applyAlignment="1">
      <alignment horizontal="left" vertical="center"/>
    </xf>
    <xf numFmtId="0" fontId="61" fillId="10" borderId="7" xfId="0" applyFont="1" applyFill="1" applyBorder="1" applyAlignment="1" applyProtection="1">
      <alignment horizontal="left" vertical="center"/>
      <protection locked="0"/>
    </xf>
    <xf numFmtId="0" fontId="58" fillId="10" borderId="7" xfId="0" applyFont="1" applyFill="1" applyBorder="1" applyAlignment="1" applyProtection="1">
      <alignment horizontal="center" vertical="center" wrapText="1"/>
      <protection locked="0"/>
    </xf>
    <xf numFmtId="0" fontId="5" fillId="41" borderId="90" xfId="0" applyFont="1" applyFill="1" applyBorder="1" applyAlignment="1">
      <alignment horizontal="left" vertical="center" wrapText="1"/>
    </xf>
    <xf numFmtId="0" fontId="5" fillId="41" borderId="91" xfId="0" applyFont="1" applyFill="1" applyBorder="1" applyAlignment="1">
      <alignment horizontal="left" vertical="center" wrapText="1"/>
    </xf>
    <xf numFmtId="0" fontId="5" fillId="41" borderId="92" xfId="0" applyFont="1" applyFill="1" applyBorder="1" applyAlignment="1">
      <alignment horizontal="left" vertical="center" wrapText="1"/>
    </xf>
    <xf numFmtId="0" fontId="5" fillId="43" borderId="90" xfId="0" applyFont="1" applyFill="1" applyBorder="1" applyAlignment="1">
      <alignment horizontal="left" vertical="center" wrapText="1"/>
    </xf>
    <xf numFmtId="0" fontId="5" fillId="43" borderId="91" xfId="0" applyFont="1" applyFill="1" applyBorder="1" applyAlignment="1">
      <alignment horizontal="left" vertical="center" wrapText="1"/>
    </xf>
    <xf numFmtId="0" fontId="5" fillId="43" borderId="92" xfId="0" applyFont="1" applyFill="1" applyBorder="1" applyAlignment="1">
      <alignment horizontal="left" vertical="center" wrapText="1"/>
    </xf>
    <xf numFmtId="0" fontId="5" fillId="41" borderId="100" xfId="0" applyFont="1" applyFill="1" applyBorder="1" applyAlignment="1">
      <alignment horizontal="left" vertical="center"/>
    </xf>
    <xf numFmtId="0" fontId="5" fillId="41" borderId="101" xfId="0" applyFont="1" applyFill="1" applyBorder="1" applyAlignment="1">
      <alignment horizontal="left" vertical="center"/>
    </xf>
    <xf numFmtId="0" fontId="5" fillId="43" borderId="94" xfId="0" applyFont="1" applyFill="1" applyBorder="1" applyAlignment="1">
      <alignment horizontal="left" vertical="center"/>
    </xf>
    <xf numFmtId="0" fontId="5" fillId="43" borderId="95" xfId="0" applyFont="1" applyFill="1" applyBorder="1" applyAlignment="1">
      <alignment horizontal="left" vertical="center"/>
    </xf>
    <xf numFmtId="0" fontId="5" fillId="43" borderId="99" xfId="0" applyFont="1" applyFill="1" applyBorder="1" applyAlignment="1">
      <alignment horizontal="left" vertical="center"/>
    </xf>
    <xf numFmtId="0" fontId="5" fillId="43" borderId="12" xfId="0" applyFont="1" applyFill="1" applyBorder="1" applyAlignment="1">
      <alignment horizontal="left" vertical="center"/>
    </xf>
    <xf numFmtId="0" fontId="5" fillId="43" borderId="59" xfId="0" applyFont="1" applyFill="1" applyBorder="1" applyAlignment="1">
      <alignment horizontal="left" vertical="center" wrapText="1"/>
    </xf>
    <xf numFmtId="0" fontId="5" fillId="43" borderId="14" xfId="0" applyFont="1" applyFill="1" applyBorder="1" applyAlignment="1">
      <alignment horizontal="left" vertical="center" wrapText="1"/>
    </xf>
    <xf numFmtId="0" fontId="5" fillId="43" borderId="59" xfId="0" applyFont="1" applyFill="1" applyBorder="1" applyAlignment="1">
      <alignment horizontal="left" vertical="center"/>
    </xf>
    <xf numFmtId="0" fontId="5" fillId="43" borderId="14" xfId="0" applyFont="1" applyFill="1" applyBorder="1" applyAlignment="1">
      <alignment horizontal="left" vertical="center"/>
    </xf>
    <xf numFmtId="44" fontId="57" fillId="10" borderId="7" xfId="0" applyNumberFormat="1" applyFont="1" applyFill="1" applyBorder="1" applyAlignment="1">
      <alignment horizontal="left" vertical="center"/>
    </xf>
    <xf numFmtId="0" fontId="57" fillId="10" borderId="7" xfId="0" applyFont="1" applyFill="1" applyBorder="1" applyAlignment="1">
      <alignment horizontal="left" vertical="center"/>
    </xf>
    <xf numFmtId="0" fontId="57" fillId="10" borderId="7" xfId="0" applyFont="1" applyFill="1" applyBorder="1" applyAlignment="1" applyProtection="1">
      <alignment horizontal="left" vertical="center"/>
      <protection locked="0"/>
    </xf>
    <xf numFmtId="0" fontId="17" fillId="9" borderId="7" xfId="0" applyFont="1" applyFill="1" applyBorder="1" applyAlignment="1">
      <alignment horizontal="left" vertical="center" wrapText="1"/>
    </xf>
    <xf numFmtId="0" fontId="5" fillId="41" borderId="99" xfId="0" applyFont="1" applyFill="1" applyBorder="1" applyAlignment="1">
      <alignment horizontal="left" vertical="center" wrapText="1"/>
    </xf>
    <xf numFmtId="0" fontId="5" fillId="41" borderId="12" xfId="0" applyFont="1" applyFill="1" applyBorder="1" applyAlignment="1">
      <alignment horizontal="left" vertical="center" wrapText="1"/>
    </xf>
    <xf numFmtId="0" fontId="88" fillId="2" borderId="7" xfId="0" applyFont="1" applyFill="1" applyBorder="1" applyAlignment="1">
      <alignment horizontal="center" vertical="center" wrapText="1"/>
    </xf>
    <xf numFmtId="0" fontId="17" fillId="9" borderId="7" xfId="0" applyFont="1" applyFill="1" applyBorder="1" applyAlignment="1">
      <alignment horizontal="left" vertical="center"/>
    </xf>
    <xf numFmtId="0" fontId="17" fillId="0" borderId="7" xfId="0" applyFont="1" applyBorder="1" applyAlignment="1">
      <alignment horizontal="left"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0" fontId="26" fillId="0" borderId="8" xfId="0" applyFont="1" applyBorder="1" applyAlignment="1">
      <alignment horizontal="center" vertical="center"/>
    </xf>
    <xf numFmtId="0" fontId="29" fillId="2" borderId="20" xfId="0" applyFont="1" applyFill="1" applyBorder="1" applyAlignment="1">
      <alignment horizontal="left" vertical="center"/>
    </xf>
    <xf numFmtId="0" fontId="29" fillId="2" borderId="21" xfId="0" applyFont="1" applyFill="1" applyBorder="1" applyAlignment="1">
      <alignment horizontal="left" vertical="center"/>
    </xf>
    <xf numFmtId="0" fontId="29" fillId="2" borderId="8" xfId="0" applyFont="1" applyFill="1" applyBorder="1" applyAlignment="1">
      <alignment horizontal="left" vertical="center"/>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4" fillId="0" borderId="8" xfId="0" applyFont="1" applyBorder="1" applyAlignment="1">
      <alignment horizontal="center" vertical="center"/>
    </xf>
    <xf numFmtId="0" fontId="56" fillId="10" borderId="7" xfId="0" applyFont="1" applyFill="1" applyBorder="1" applyAlignment="1" applyProtection="1">
      <alignment horizontal="left" vertical="center"/>
      <protection locked="0"/>
    </xf>
    <xf numFmtId="0" fontId="17" fillId="0" borderId="20" xfId="0" applyFont="1" applyBorder="1" applyAlignment="1">
      <alignment horizontal="left" vertical="center"/>
    </xf>
    <xf numFmtId="0" fontId="17" fillId="0" borderId="21" xfId="0" applyFont="1" applyBorder="1" applyAlignment="1">
      <alignment horizontal="left" vertical="center"/>
    </xf>
    <xf numFmtId="0" fontId="17" fillId="0" borderId="8" xfId="0" applyFont="1" applyBorder="1" applyAlignment="1">
      <alignment horizontal="left" vertical="center"/>
    </xf>
    <xf numFmtId="0" fontId="17" fillId="0" borderId="33" xfId="0" applyFont="1" applyBorder="1" applyAlignment="1">
      <alignment horizontal="center" vertical="center"/>
    </xf>
    <xf numFmtId="0" fontId="17" fillId="0" borderId="7" xfId="0" applyFont="1" applyBorder="1" applyAlignment="1">
      <alignment horizontal="left" vertical="center" wrapText="1"/>
    </xf>
    <xf numFmtId="0" fontId="23" fillId="0" borderId="7" xfId="0" applyFont="1" applyBorder="1" applyAlignment="1">
      <alignment horizontal="left" vertical="center"/>
    </xf>
    <xf numFmtId="0" fontId="18" fillId="12" borderId="20" xfId="0" applyFont="1" applyFill="1" applyBorder="1" applyAlignment="1">
      <alignment horizontal="center" vertical="center" wrapText="1"/>
    </xf>
    <xf numFmtId="0" fontId="18" fillId="12" borderId="21" xfId="0" applyFont="1" applyFill="1" applyBorder="1" applyAlignment="1">
      <alignment horizontal="center" vertical="center" wrapText="1"/>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18" fillId="12" borderId="8" xfId="0" applyFont="1" applyFill="1" applyBorder="1" applyAlignment="1">
      <alignment horizontal="center" vertical="center" wrapText="1"/>
    </xf>
    <xf numFmtId="0" fontId="18" fillId="20" borderId="1" xfId="0" applyFont="1" applyFill="1" applyBorder="1" applyAlignment="1">
      <alignment horizontal="center" vertical="center" wrapText="1"/>
    </xf>
    <xf numFmtId="172" fontId="18" fillId="20" borderId="1" xfId="0" applyNumberFormat="1" applyFont="1" applyFill="1" applyBorder="1" applyAlignment="1">
      <alignment horizontal="center" vertical="center" wrapText="1"/>
    </xf>
    <xf numFmtId="0" fontId="23" fillId="2" borderId="10" xfId="0" quotePrefix="1" applyFont="1" applyFill="1" applyBorder="1" applyAlignment="1">
      <alignment horizontal="left" vertical="center"/>
    </xf>
    <xf numFmtId="0" fontId="23" fillId="2" borderId="29" xfId="0" quotePrefix="1" applyFont="1" applyFill="1" applyBorder="1" applyAlignment="1">
      <alignment horizontal="left" vertical="center"/>
    </xf>
    <xf numFmtId="0" fontId="23" fillId="2" borderId="13" xfId="0" quotePrefix="1" applyFont="1" applyFill="1" applyBorder="1" applyAlignment="1">
      <alignment horizontal="left" vertical="center"/>
    </xf>
    <xf numFmtId="0" fontId="23" fillId="2" borderId="30" xfId="0" quotePrefix="1" applyFont="1" applyFill="1" applyBorder="1" applyAlignment="1">
      <alignment horizontal="left" vertical="center"/>
    </xf>
    <xf numFmtId="0" fontId="23" fillId="2" borderId="13" xfId="0" applyFont="1" applyFill="1" applyBorder="1" applyAlignment="1">
      <alignment horizontal="left" vertical="center"/>
    </xf>
    <xf numFmtId="0" fontId="23" fillId="2" borderId="30" xfId="0" applyFont="1" applyFill="1" applyBorder="1" applyAlignment="1">
      <alignment horizontal="left" vertical="center"/>
    </xf>
    <xf numFmtId="0" fontId="66" fillId="2" borderId="16" xfId="5" applyFont="1" applyFill="1" applyBorder="1" applyAlignment="1">
      <alignment horizontal="left" vertical="center" wrapText="1"/>
    </xf>
    <xf numFmtId="0" fontId="64" fillId="2" borderId="16" xfId="0" applyFont="1" applyFill="1" applyBorder="1" applyAlignment="1">
      <alignment horizontal="left" vertical="center" wrapText="1"/>
    </xf>
    <xf numFmtId="0" fontId="64" fillId="2" borderId="0" xfId="0" applyFont="1" applyFill="1" applyAlignment="1">
      <alignment horizontal="left" wrapText="1"/>
    </xf>
    <xf numFmtId="0" fontId="23" fillId="2" borderId="16" xfId="0" quotePrefix="1" applyFont="1" applyFill="1" applyBorder="1" applyAlignment="1">
      <alignment horizontal="left" vertical="center"/>
    </xf>
    <xf numFmtId="0" fontId="62" fillId="0" borderId="15" xfId="0" applyFont="1" applyBorder="1" applyAlignment="1" applyProtection="1">
      <alignment horizontal="left" vertical="top"/>
      <protection locked="0"/>
    </xf>
    <xf numFmtId="0" fontId="62" fillId="0" borderId="16" xfId="0" applyFont="1" applyBorder="1" applyAlignment="1" applyProtection="1">
      <alignment horizontal="left" vertical="top"/>
      <protection locked="0"/>
    </xf>
    <xf numFmtId="0" fontId="62" fillId="0" borderId="17" xfId="0" applyFont="1" applyBorder="1" applyAlignment="1" applyProtection="1">
      <alignment horizontal="left" vertical="top"/>
      <protection locked="0"/>
    </xf>
    <xf numFmtId="0" fontId="3" fillId="8" borderId="15" xfId="0" applyFont="1" applyFill="1" applyBorder="1" applyAlignment="1">
      <alignment horizontal="left" vertical="center"/>
    </xf>
    <xf numFmtId="0" fontId="3" fillId="8" borderId="17" xfId="0" applyFont="1" applyFill="1" applyBorder="1" applyAlignment="1">
      <alignment horizontal="left" vertical="center"/>
    </xf>
    <xf numFmtId="0" fontId="3" fillId="8" borderId="0" xfId="0" applyFont="1" applyFill="1" applyAlignment="1">
      <alignment horizontal="left" vertical="center"/>
    </xf>
    <xf numFmtId="0" fontId="59" fillId="0" borderId="8" xfId="0" applyFont="1" applyBorder="1" applyAlignment="1" applyProtection="1">
      <alignment horizontal="left" vertical="center"/>
      <protection locked="0"/>
    </xf>
    <xf numFmtId="0" fontId="3" fillId="8" borderId="21" xfId="0" applyFont="1" applyFill="1" applyBorder="1" applyAlignment="1">
      <alignment horizontal="center" vertical="center"/>
    </xf>
    <xf numFmtId="0" fontId="3" fillId="8" borderId="8" xfId="0" applyFont="1" applyFill="1" applyBorder="1" applyAlignment="1">
      <alignment horizontal="center" vertical="center"/>
    </xf>
    <xf numFmtId="0" fontId="17" fillId="0" borderId="7" xfId="0" applyFont="1" applyBorder="1" applyAlignment="1">
      <alignment horizontal="center" vertical="center"/>
    </xf>
    <xf numFmtId="0" fontId="3" fillId="8" borderId="20" xfId="0" applyFont="1" applyFill="1" applyBorder="1" applyAlignment="1">
      <alignment horizontal="left" vertical="center" wrapText="1"/>
    </xf>
    <xf numFmtId="0" fontId="3" fillId="8" borderId="21" xfId="0" applyFont="1" applyFill="1" applyBorder="1" applyAlignment="1">
      <alignment horizontal="left" vertical="center" wrapText="1"/>
    </xf>
    <xf numFmtId="0" fontId="10" fillId="11" borderId="89" xfId="0" applyFont="1" applyFill="1" applyBorder="1" applyAlignment="1">
      <alignment horizontal="center" vertical="center" wrapText="1"/>
    </xf>
    <xf numFmtId="0" fontId="10" fillId="11" borderId="21" xfId="0" applyFont="1" applyFill="1" applyBorder="1" applyAlignment="1">
      <alignment horizontal="center" vertical="center" wrapText="1"/>
    </xf>
    <xf numFmtId="0" fontId="10" fillId="11" borderId="8" xfId="0" applyFont="1" applyFill="1" applyBorder="1" applyAlignment="1">
      <alignment horizontal="center" vertical="center" wrapText="1"/>
    </xf>
    <xf numFmtId="14" fontId="18" fillId="20" borderId="2" xfId="0" applyNumberFormat="1" applyFont="1" applyFill="1" applyBorder="1" applyAlignment="1">
      <alignment horizontal="center" vertical="center" wrapText="1"/>
    </xf>
    <xf numFmtId="14" fontId="18" fillId="20" borderId="3" xfId="0" applyNumberFormat="1" applyFont="1" applyFill="1" applyBorder="1" applyAlignment="1">
      <alignment horizontal="center" vertical="center" wrapText="1"/>
    </xf>
    <xf numFmtId="14" fontId="18" fillId="20" borderId="4" xfId="0" applyNumberFormat="1" applyFont="1" applyFill="1" applyBorder="1" applyAlignment="1">
      <alignment horizontal="center" vertical="center" wrapText="1"/>
    </xf>
    <xf numFmtId="0" fontId="18" fillId="20" borderId="15" xfId="0" applyFont="1" applyFill="1" applyBorder="1" applyAlignment="1">
      <alignment horizontal="center" vertical="center" wrapText="1"/>
    </xf>
    <xf numFmtId="0" fontId="18" fillId="20" borderId="16" xfId="0" applyFont="1" applyFill="1" applyBorder="1" applyAlignment="1">
      <alignment horizontal="center" vertical="center" wrapText="1"/>
    </xf>
    <xf numFmtId="0" fontId="37" fillId="2" borderId="2" xfId="0" applyFont="1" applyFill="1" applyBorder="1" applyAlignment="1">
      <alignment horizontal="center" vertical="center"/>
    </xf>
    <xf numFmtId="0" fontId="37" fillId="2" borderId="3" xfId="0" applyFont="1" applyFill="1" applyBorder="1" applyAlignment="1">
      <alignment horizontal="center" vertical="center"/>
    </xf>
    <xf numFmtId="0" fontId="37" fillId="2" borderId="4" xfId="0" applyFont="1" applyFill="1" applyBorder="1" applyAlignment="1">
      <alignment horizontal="center" vertical="center"/>
    </xf>
    <xf numFmtId="0" fontId="23" fillId="2" borderId="10" xfId="0" quotePrefix="1" applyFont="1" applyFill="1" applyBorder="1" applyAlignment="1">
      <alignment horizontal="left"/>
    </xf>
    <xf numFmtId="0" fontId="23" fillId="2" borderId="11" xfId="0" quotePrefix="1" applyFont="1" applyFill="1" applyBorder="1" applyAlignment="1">
      <alignment horizontal="left"/>
    </xf>
    <xf numFmtId="0" fontId="23" fillId="2" borderId="12" xfId="0" quotePrefix="1" applyFont="1" applyFill="1" applyBorder="1" applyAlignment="1">
      <alignment horizontal="left"/>
    </xf>
    <xf numFmtId="0" fontId="23" fillId="2" borderId="13" xfId="0" applyFont="1" applyFill="1" applyBorder="1" applyAlignment="1">
      <alignment horizontal="left"/>
    </xf>
    <xf numFmtId="0" fontId="23" fillId="2" borderId="0" xfId="0" applyFont="1" applyFill="1" applyAlignment="1">
      <alignment horizontal="left"/>
    </xf>
    <xf numFmtId="0" fontId="23" fillId="2" borderId="14" xfId="0" applyFont="1" applyFill="1" applyBorder="1" applyAlignment="1">
      <alignment horizontal="left"/>
    </xf>
    <xf numFmtId="0" fontId="23" fillId="2" borderId="13" xfId="0" quotePrefix="1" applyFont="1" applyFill="1" applyBorder="1" applyAlignment="1">
      <alignment horizontal="left"/>
    </xf>
    <xf numFmtId="0" fontId="23" fillId="2" borderId="0" xfId="0" quotePrefix="1" applyFont="1" applyFill="1" applyAlignment="1">
      <alignment horizontal="left"/>
    </xf>
    <xf numFmtId="0" fontId="23" fillId="2" borderId="14" xfId="0" quotePrefix="1" applyFont="1" applyFill="1" applyBorder="1" applyAlignment="1">
      <alignment horizontal="left"/>
    </xf>
    <xf numFmtId="0" fontId="23" fillId="2" borderId="15" xfId="0" quotePrefix="1" applyFont="1" applyFill="1" applyBorder="1" applyAlignment="1">
      <alignment horizontal="left"/>
    </xf>
    <xf numFmtId="0" fontId="23" fillId="2" borderId="16" xfId="0" quotePrefix="1" applyFont="1" applyFill="1" applyBorder="1" applyAlignment="1">
      <alignment horizontal="left"/>
    </xf>
    <xf numFmtId="0" fontId="23" fillId="2" borderId="17" xfId="0" quotePrefix="1" applyFont="1" applyFill="1" applyBorder="1" applyAlignment="1">
      <alignment horizontal="left"/>
    </xf>
    <xf numFmtId="0" fontId="35" fillId="2" borderId="10" xfId="0" applyFont="1" applyFill="1" applyBorder="1" applyAlignment="1">
      <alignment horizontal="left" vertical="center" wrapText="1"/>
    </xf>
    <xf numFmtId="0" fontId="35" fillId="2" borderId="11" xfId="0" applyFont="1" applyFill="1" applyBorder="1" applyAlignment="1">
      <alignment horizontal="left" vertical="center" wrapText="1"/>
    </xf>
    <xf numFmtId="0" fontId="35" fillId="2" borderId="13" xfId="0" applyFont="1" applyFill="1" applyBorder="1" applyAlignment="1">
      <alignment horizontal="left" vertical="center" wrapText="1"/>
    </xf>
    <xf numFmtId="0" fontId="35" fillId="2" borderId="0" xfId="0" applyFont="1" applyFill="1" applyAlignment="1">
      <alignment horizontal="left" vertical="center" wrapText="1"/>
    </xf>
    <xf numFmtId="0" fontId="35" fillId="2" borderId="15" xfId="0" applyFont="1" applyFill="1" applyBorder="1" applyAlignment="1">
      <alignment horizontal="left" vertical="center" wrapText="1"/>
    </xf>
    <xf numFmtId="0" fontId="35" fillId="2" borderId="16" xfId="0" applyFont="1" applyFill="1" applyBorder="1" applyAlignment="1">
      <alignment horizontal="left" vertical="center" wrapText="1"/>
    </xf>
    <xf numFmtId="0" fontId="10" fillId="11" borderId="70" xfId="0" applyFont="1" applyFill="1" applyBorder="1" applyAlignment="1">
      <alignment horizontal="center" vertical="center" wrapText="1"/>
    </xf>
    <xf numFmtId="0" fontId="10" fillId="11" borderId="71" xfId="0" applyFont="1" applyFill="1" applyBorder="1" applyAlignment="1">
      <alignment horizontal="center" vertical="center" wrapText="1"/>
    </xf>
    <xf numFmtId="0" fontId="10" fillId="11" borderId="72" xfId="0" applyFont="1" applyFill="1" applyBorder="1" applyAlignment="1">
      <alignment horizontal="center" vertical="center" wrapText="1"/>
    </xf>
    <xf numFmtId="0" fontId="10" fillId="11" borderId="20" xfId="0" applyFont="1" applyFill="1" applyBorder="1" applyAlignment="1">
      <alignment horizontal="center" vertical="center" wrapText="1"/>
    </xf>
    <xf numFmtId="0" fontId="71" fillId="0" borderId="1" xfId="0" applyFont="1" applyBorder="1" applyAlignment="1">
      <alignment horizontal="center"/>
    </xf>
    <xf numFmtId="44" fontId="10" fillId="12" borderId="59" xfId="1" applyFont="1" applyFill="1" applyBorder="1" applyAlignment="1">
      <alignment horizontal="center" vertical="center" wrapText="1"/>
    </xf>
    <xf numFmtId="44" fontId="10" fillId="12" borderId="0" xfId="1" applyFont="1" applyFill="1" applyBorder="1" applyAlignment="1">
      <alignment horizontal="center" vertical="center" wrapText="1"/>
    </xf>
    <xf numFmtId="44" fontId="10" fillId="12" borderId="60" xfId="1" applyFont="1" applyFill="1" applyBorder="1" applyAlignment="1">
      <alignment horizontal="center" vertical="center" wrapText="1"/>
    </xf>
    <xf numFmtId="44" fontId="10" fillId="12" borderId="67" xfId="1" applyFont="1" applyFill="1" applyBorder="1" applyAlignment="1">
      <alignment horizontal="center" vertical="center" wrapText="1"/>
    </xf>
    <xf numFmtId="44" fontId="10" fillId="12" borderId="68" xfId="1" applyFont="1" applyFill="1" applyBorder="1" applyAlignment="1">
      <alignment horizontal="center" vertical="center" wrapText="1"/>
    </xf>
    <xf numFmtId="44" fontId="40" fillId="40" borderId="61" xfId="12" applyNumberFormat="1" applyFont="1" applyBorder="1" applyAlignment="1">
      <alignment horizontal="center" vertical="center" wrapText="1"/>
    </xf>
    <xf numFmtId="44" fontId="40" fillId="40" borderId="62" xfId="12" applyNumberFormat="1" applyFont="1" applyBorder="1" applyAlignment="1">
      <alignment horizontal="center" vertical="center" wrapText="1"/>
    </xf>
    <xf numFmtId="0" fontId="26" fillId="29" borderId="0" xfId="0" applyFont="1" applyFill="1" applyAlignment="1">
      <alignment horizontal="center" vertical="center" wrapText="1"/>
    </xf>
    <xf numFmtId="0" fontId="0" fillId="27" borderId="58" xfId="0" applyFill="1" applyBorder="1" applyAlignment="1">
      <alignment horizontal="left" vertical="center" wrapText="1"/>
    </xf>
    <xf numFmtId="0" fontId="0" fillId="27" borderId="56" xfId="0" applyFill="1" applyBorder="1" applyAlignment="1">
      <alignment horizontal="left" vertical="center" wrapText="1"/>
    </xf>
    <xf numFmtId="0" fontId="0" fillId="26" borderId="57" xfId="0" applyFill="1" applyBorder="1" applyAlignment="1">
      <alignment horizontal="left" vertical="center" wrapText="1"/>
    </xf>
    <xf numFmtId="0" fontId="0" fillId="26" borderId="55" xfId="0" applyFill="1" applyBorder="1" applyAlignment="1">
      <alignment horizontal="left" vertical="center" wrapText="1"/>
    </xf>
    <xf numFmtId="9" fontId="0" fillId="25" borderId="1" xfId="6" applyFont="1" applyFill="1" applyBorder="1" applyAlignment="1">
      <alignment horizontal="center"/>
    </xf>
    <xf numFmtId="0" fontId="0" fillId="25" borderId="1" xfId="0" applyFill="1" applyBorder="1" applyAlignment="1">
      <alignment horizontal="center"/>
    </xf>
    <xf numFmtId="0" fontId="32" fillId="29" borderId="0" xfId="0" applyFont="1" applyFill="1" applyAlignment="1">
      <alignment horizontal="center" vertical="top" wrapText="1"/>
    </xf>
    <xf numFmtId="0" fontId="70" fillId="0" borderId="0" xfId="0" applyFont="1" applyAlignment="1">
      <alignment horizontal="center" vertical="center" wrapText="1"/>
    </xf>
    <xf numFmtId="0" fontId="32" fillId="29" borderId="0" xfId="0" applyFont="1" applyFill="1" applyAlignment="1">
      <alignment horizontal="center" wrapText="1"/>
    </xf>
    <xf numFmtId="0" fontId="32" fillId="29" borderId="55" xfId="0" applyFont="1" applyFill="1" applyBorder="1" applyAlignment="1">
      <alignment horizontal="center" wrapText="1"/>
    </xf>
    <xf numFmtId="0" fontId="32" fillId="28" borderId="0" xfId="0" applyFont="1" applyFill="1" applyAlignment="1">
      <alignment horizontal="center" wrapText="1"/>
    </xf>
    <xf numFmtId="0" fontId="72" fillId="0" borderId="0" xfId="0" applyFont="1" applyAlignment="1">
      <alignment horizontal="center"/>
    </xf>
    <xf numFmtId="0" fontId="42" fillId="15" borderId="44" xfId="0" applyFont="1" applyFill="1" applyBorder="1" applyAlignment="1">
      <alignment horizontal="center" vertical="center"/>
    </xf>
    <xf numFmtId="0" fontId="42" fillId="15" borderId="45" xfId="0" applyFont="1" applyFill="1" applyBorder="1" applyAlignment="1">
      <alignment horizontal="center" vertical="center"/>
    </xf>
    <xf numFmtId="0" fontId="40" fillId="14" borderId="34" xfId="0" applyFont="1" applyFill="1" applyBorder="1" applyAlignment="1">
      <alignment horizontal="center" vertical="center"/>
    </xf>
    <xf numFmtId="0" fontId="40" fillId="14" borderId="35" xfId="0" applyFont="1" applyFill="1" applyBorder="1" applyAlignment="1">
      <alignment horizontal="center" vertical="center"/>
    </xf>
    <xf numFmtId="0" fontId="0" fillId="14" borderId="34" xfId="0" applyFill="1" applyBorder="1" applyAlignment="1">
      <alignment horizontal="center" vertical="center"/>
    </xf>
    <xf numFmtId="0" fontId="0" fillId="14" borderId="35" xfId="0" applyFill="1" applyBorder="1" applyAlignment="1">
      <alignment horizontal="center" vertical="center"/>
    </xf>
    <xf numFmtId="0" fontId="0" fillId="14" borderId="36" xfId="0" applyFill="1" applyBorder="1" applyAlignment="1">
      <alignment horizontal="center" vertical="center"/>
    </xf>
    <xf numFmtId="165" fontId="0" fillId="14" borderId="34" xfId="4" applyNumberFormat="1" applyFont="1" applyFill="1" applyBorder="1" applyAlignment="1">
      <alignment horizontal="center" vertical="center"/>
    </xf>
    <xf numFmtId="165" fontId="0" fillId="14" borderId="35" xfId="4" applyNumberFormat="1" applyFont="1" applyFill="1" applyBorder="1" applyAlignment="1">
      <alignment horizontal="center" vertical="center"/>
    </xf>
    <xf numFmtId="165" fontId="0" fillId="14" borderId="36" xfId="4" applyNumberFormat="1" applyFont="1" applyFill="1" applyBorder="1" applyAlignment="1">
      <alignment horizontal="center" vertical="center"/>
    </xf>
  </cellXfs>
  <cellStyles count="13">
    <cellStyle name="20% - Accent1" xfId="11" builtinId="30"/>
    <cellStyle name="20% - Accent3" xfId="10" builtinId="38"/>
    <cellStyle name="60% - Accent1" xfId="12" builtinId="32"/>
    <cellStyle name="Comma" xfId="4" builtinId="3"/>
    <cellStyle name="Currency" xfId="1" builtinId="4"/>
    <cellStyle name="Explanatory Text" xfId="9" builtinId="53"/>
    <cellStyle name="Good" xfId="7" builtinId="26"/>
    <cellStyle name="Hyperlink" xfId="5" builtinId="8"/>
    <cellStyle name="Neutral" xfId="8" builtinId="28"/>
    <cellStyle name="Normal" xfId="0" builtinId="0"/>
    <cellStyle name="Normal 2" xfId="3" xr:uid="{00000000-0005-0000-0000-000007000000}"/>
    <cellStyle name="Note" xfId="2" builtinId="10"/>
    <cellStyle name="Percent" xfId="6" builtinId="5"/>
  </cellStyles>
  <dxfs count="31">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auto="1"/>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0" tint="-0.499984740745262"/>
      </font>
      <fill>
        <patternFill>
          <bgColor theme="0" tint="-0.34998626667073579"/>
        </patternFill>
      </fill>
    </dxf>
    <dxf>
      <font>
        <color theme="0" tint="-0.499984740745262"/>
      </font>
      <fill>
        <patternFill>
          <bgColor theme="0" tint="-0.34998626667073579"/>
        </patternFill>
      </fill>
    </dxf>
    <dxf>
      <fill>
        <patternFill patternType="solid">
          <fgColor rgb="FFF3C2D0"/>
          <bgColor rgb="FFF3C2D0"/>
        </patternFill>
      </fill>
    </dxf>
    <dxf>
      <fill>
        <patternFill patternType="solid">
          <fgColor rgb="FFF3C2D0"/>
          <bgColor rgb="FFF3C2D0"/>
        </patternFill>
      </fill>
    </dxf>
    <dxf>
      <font>
        <b/>
        <color rgb="FF000000"/>
      </font>
    </dxf>
    <dxf>
      <font>
        <b/>
        <color rgb="FF000000"/>
      </font>
    </dxf>
    <dxf>
      <font>
        <b/>
        <color rgb="FF000000"/>
      </font>
      <border>
        <top style="double">
          <color rgb="FF821937"/>
        </top>
      </border>
    </dxf>
    <dxf>
      <font>
        <b/>
        <color rgb="FFFFFFFF"/>
      </font>
      <fill>
        <patternFill patternType="solid">
          <fgColor rgb="FF821937"/>
          <bgColor rgb="FF821937"/>
        </patternFill>
      </fill>
    </dxf>
    <dxf>
      <font>
        <color rgb="FF000000"/>
      </font>
      <border>
        <left style="thin">
          <color rgb="FFDD4A73"/>
        </left>
        <right style="thin">
          <color rgb="FFDD4A73"/>
        </right>
        <top style="thin">
          <color rgb="FFDD4A73"/>
        </top>
        <bottom style="thin">
          <color rgb="FFDD4A73"/>
        </bottom>
        <horizontal style="thin">
          <color rgb="FFDD4A73"/>
        </horizontal>
      </border>
    </dxf>
  </dxfs>
  <tableStyles count="2" defaultTableStyle="TableStyleMedium2" defaultPivotStyle="PivotStyleLight16">
    <tableStyle name="Invisible" pivot="0" table="0" count="0" xr9:uid="{AC6FD273-0AA8-4FF3-9373-EF7726866E79}"/>
    <tableStyle name="TableStyleMedium2 2" pivot="0" count="7" xr9:uid="{00000000-0011-0000-FFFF-FFFF00000000}">
      <tableStyleElement type="wholeTable" dxfId="30"/>
      <tableStyleElement type="headerRow" dxfId="29"/>
      <tableStyleElement type="totalRow" dxfId="28"/>
      <tableStyleElement type="firstColumn" dxfId="27"/>
      <tableStyleElement type="lastColumn" dxfId="26"/>
      <tableStyleElement type="firstRowStripe" dxfId="25"/>
      <tableStyleElement type="firstColumnStripe" dxfId="24"/>
    </tableStyle>
  </tableStyles>
  <colors>
    <mruColors>
      <color rgb="FFFFF7CD"/>
      <color rgb="FFFEF9D2"/>
      <color rgb="FF004EA8"/>
      <color rgb="FFD1333B"/>
      <color rgb="FFAF272F"/>
      <color rgb="FF8A2A2B"/>
      <color rgb="FF0072CE"/>
      <color rgb="FFE9E9E7"/>
      <color rgb="FFD9D9D6"/>
      <color rgb="FFE3EB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13</xdr:row>
      <xdr:rowOff>114299</xdr:rowOff>
    </xdr:from>
    <xdr:to>
      <xdr:col>6</xdr:col>
      <xdr:colOff>493059</xdr:colOff>
      <xdr:row>25</xdr:row>
      <xdr:rowOff>67235</xdr:rowOff>
    </xdr:to>
    <xdr:pic>
      <xdr:nvPicPr>
        <xdr:cNvPr id="2" name="Picture 1">
          <a:extLst>
            <a:ext uri="{FF2B5EF4-FFF2-40B4-BE49-F238E27FC236}">
              <a16:creationId xmlns:a16="http://schemas.microsoft.com/office/drawing/2014/main" id="{DD34047A-DFD6-446A-B91B-E385C9E74666}"/>
            </a:ext>
          </a:extLst>
        </xdr:cNvPr>
        <xdr:cNvPicPr>
          <a:picLocks noChangeAspect="1"/>
        </xdr:cNvPicPr>
      </xdr:nvPicPr>
      <xdr:blipFill>
        <a:blip xmlns:r="http://schemas.openxmlformats.org/officeDocument/2006/relationships" r:embed="rId1"/>
        <a:stretch>
          <a:fillRect/>
        </a:stretch>
      </xdr:blipFill>
      <xdr:spPr>
        <a:xfrm>
          <a:off x="28575" y="3173505"/>
          <a:ext cx="9205072" cy="1835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1884</xdr:colOff>
      <xdr:row>0</xdr:row>
      <xdr:rowOff>0</xdr:rowOff>
    </xdr:from>
    <xdr:to>
      <xdr:col>11</xdr:col>
      <xdr:colOff>606983</xdr:colOff>
      <xdr:row>24</xdr:row>
      <xdr:rowOff>190500</xdr:rowOff>
    </xdr:to>
    <xdr:pic>
      <xdr:nvPicPr>
        <xdr:cNvPr id="2" name="Picture 1">
          <a:extLst>
            <a:ext uri="{FF2B5EF4-FFF2-40B4-BE49-F238E27FC236}">
              <a16:creationId xmlns:a16="http://schemas.microsoft.com/office/drawing/2014/main" id="{5343D3E3-71CE-4AD4-AA32-6B967B5C2CFF}"/>
            </a:ext>
          </a:extLst>
        </xdr:cNvPr>
        <xdr:cNvPicPr>
          <a:picLocks noChangeAspect="1"/>
        </xdr:cNvPicPr>
      </xdr:nvPicPr>
      <xdr:blipFill>
        <a:blip xmlns:r="http://schemas.openxmlformats.org/officeDocument/2006/relationships" r:embed="rId1"/>
        <a:stretch>
          <a:fillRect/>
        </a:stretch>
      </xdr:blipFill>
      <xdr:spPr>
        <a:xfrm>
          <a:off x="3496826" y="0"/>
          <a:ext cx="5902254" cy="41397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342901</xdr:colOff>
      <xdr:row>0</xdr:row>
      <xdr:rowOff>59531</xdr:rowOff>
    </xdr:from>
    <xdr:to>
      <xdr:col>0</xdr:col>
      <xdr:colOff>1619251</xdr:colOff>
      <xdr:row>1</xdr:row>
      <xdr:rowOff>154781</xdr:rowOff>
    </xdr:to>
    <xdr:pic>
      <xdr:nvPicPr>
        <xdr:cNvPr id="2" name="Picture 6">
          <a:extLst>
            <a:ext uri="{FF2B5EF4-FFF2-40B4-BE49-F238E27FC236}">
              <a16:creationId xmlns:a16="http://schemas.microsoft.com/office/drawing/2014/main" id="{E8937044-AF0C-422D-834C-08E77FF29E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1" y="59531"/>
          <a:ext cx="1276350" cy="702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nsulting.global.deloitteonline.com/sites/DRFA/Community/Shared%20Documents/Deliverables/B%201%20Claims%20and%20Eligibility/DRFA%20Victoria%20Claim%20Forms%20v2.0_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 Form D-Dec"/>
      <sheetName val="V Form A-EW"/>
      <sheetName val="V Form B-RW"/>
      <sheetName val="V Form B2-CW"/>
      <sheetName val="V Form C-MR"/>
      <sheetName val="Lists"/>
      <sheetName val="Assumptions_GEN"/>
      <sheetName val="CDO data"/>
      <sheetName val="Sheet2"/>
    </sheetNames>
    <sheetDataSet>
      <sheetData sheetId="0">
        <row r="3">
          <cell r="B3" t="str">
            <v/>
          </cell>
        </row>
        <row r="4">
          <cell r="B4" t="str">
            <v/>
          </cell>
        </row>
        <row r="5">
          <cell r="B5" t="str">
            <v/>
          </cell>
        </row>
      </sheetData>
      <sheetData sheetId="1"/>
      <sheetData sheetId="2"/>
      <sheetData sheetId="3"/>
      <sheetData sheetId="4"/>
      <sheetData sheetId="5">
        <row r="2">
          <cell r="A2" t="str">
            <v>Emergency Works</v>
          </cell>
        </row>
        <row r="3">
          <cell r="A3" t="str">
            <v>Immediate Reconstruction Works</v>
          </cell>
        </row>
        <row r="4">
          <cell r="A4" t="str">
            <v>EPA Reconstruction Works</v>
          </cell>
        </row>
      </sheetData>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files-em.em.vic.gov.au/public/EMV-web/FS-1_Victorian_DRFA_Fact_Sheet_1-Claims_and_Eligibility.pdf" TargetMode="Externa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vmlDrawing" Target="../drawings/vmlDrawing3.v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59999389629810485"/>
    <pageSetUpPr fitToPage="1"/>
  </sheetPr>
  <dimension ref="A1:L38"/>
  <sheetViews>
    <sheetView showGridLines="0" view="pageBreakPreview" topLeftCell="A11" zoomScale="80" zoomScaleNormal="100" zoomScaleSheetLayoutView="80" workbookViewId="0">
      <selection activeCell="B5" sqref="B5:J5"/>
    </sheetView>
  </sheetViews>
  <sheetFormatPr defaultColWidth="13.81640625" defaultRowHeight="17.5" x14ac:dyDescent="0.35"/>
  <cols>
    <col min="1" max="1" width="32.1796875" style="14" customWidth="1"/>
    <col min="2" max="2" width="4" style="14" customWidth="1"/>
    <col min="3" max="4" width="16.7265625" style="14" customWidth="1"/>
    <col min="5" max="5" width="13.453125" style="14" customWidth="1"/>
    <col min="6" max="6" width="25.1796875" style="14" customWidth="1"/>
    <col min="7" max="7" width="19" style="14" customWidth="1"/>
    <col min="8" max="8" width="16.54296875" style="14" customWidth="1"/>
    <col min="9" max="10" width="14.54296875" style="14" customWidth="1"/>
    <col min="11" max="16384" width="13.81640625" style="14"/>
  </cols>
  <sheetData>
    <row r="1" spans="1:12" s="23" customFormat="1" ht="45" customHeight="1" x14ac:dyDescent="0.25">
      <c r="A1" s="404" t="s">
        <v>220</v>
      </c>
      <c r="B1" s="405"/>
      <c r="C1" s="405"/>
      <c r="D1" s="405"/>
      <c r="E1" s="405"/>
      <c r="F1" s="405"/>
      <c r="G1" s="405"/>
      <c r="H1" s="406"/>
      <c r="I1" s="398" t="s">
        <v>371</v>
      </c>
      <c r="J1" s="398"/>
      <c r="K1" s="22"/>
      <c r="L1" s="22"/>
    </row>
    <row r="2" spans="1:12" x14ac:dyDescent="0.35">
      <c r="A2" s="407"/>
      <c r="B2" s="408"/>
      <c r="C2" s="408"/>
      <c r="D2" s="408"/>
      <c r="E2" s="408"/>
      <c r="F2" s="408"/>
      <c r="G2" s="408"/>
      <c r="H2" s="408"/>
      <c r="I2" s="408"/>
      <c r="J2" s="409"/>
    </row>
    <row r="3" spans="1:12" s="12" customFormat="1" ht="42" customHeight="1" x14ac:dyDescent="0.35">
      <c r="A3" s="49" t="s">
        <v>112</v>
      </c>
      <c r="B3" s="410" t="s">
        <v>111</v>
      </c>
      <c r="C3" s="410"/>
      <c r="D3" s="410"/>
      <c r="E3" s="410"/>
      <c r="F3" s="49" t="s">
        <v>135</v>
      </c>
      <c r="G3" s="394" t="s">
        <v>95</v>
      </c>
      <c r="H3" s="394"/>
      <c r="I3" s="394"/>
      <c r="J3" s="394"/>
      <c r="K3" s="21"/>
    </row>
    <row r="4" spans="1:12" s="12" customFormat="1" ht="42" customHeight="1" x14ac:dyDescent="0.35">
      <c r="A4" s="49" t="s">
        <v>134</v>
      </c>
      <c r="B4" s="394" t="s">
        <v>4</v>
      </c>
      <c r="C4" s="394"/>
      <c r="D4" s="394"/>
      <c r="E4" s="394"/>
      <c r="F4" s="394"/>
      <c r="G4" s="394"/>
      <c r="H4" s="394"/>
      <c r="I4" s="394"/>
      <c r="J4" s="394"/>
      <c r="K4" s="21"/>
    </row>
    <row r="5" spans="1:12" s="12" customFormat="1" ht="42" customHeight="1" x14ac:dyDescent="0.35">
      <c r="A5" s="49" t="s">
        <v>399</v>
      </c>
      <c r="B5" s="394" t="s">
        <v>4</v>
      </c>
      <c r="C5" s="394"/>
      <c r="D5" s="394"/>
      <c r="E5" s="394"/>
      <c r="F5" s="394"/>
      <c r="G5" s="394"/>
      <c r="H5" s="394"/>
      <c r="I5" s="394"/>
      <c r="J5" s="394"/>
      <c r="K5" s="21"/>
    </row>
    <row r="6" spans="1:12" s="12" customFormat="1" ht="32.25" customHeight="1" x14ac:dyDescent="0.35">
      <c r="A6" s="401"/>
      <c r="B6" s="402"/>
      <c r="C6" s="402"/>
      <c r="D6" s="402"/>
      <c r="E6" s="402"/>
      <c r="F6" s="402"/>
      <c r="G6" s="402"/>
      <c r="H6" s="402"/>
      <c r="I6" s="402"/>
      <c r="J6" s="403"/>
      <c r="K6" s="21"/>
    </row>
    <row r="7" spans="1:12" s="20" customFormat="1" ht="30.75" customHeight="1" x14ac:dyDescent="0.25">
      <c r="A7" s="411" t="s">
        <v>105</v>
      </c>
      <c r="B7" s="412"/>
      <c r="C7" s="412"/>
      <c r="D7" s="412"/>
      <c r="E7" s="412"/>
      <c r="F7" s="412"/>
      <c r="G7" s="412"/>
      <c r="H7" s="412"/>
      <c r="I7" s="412"/>
      <c r="J7" s="413"/>
    </row>
    <row r="8" spans="1:12" s="20" customFormat="1" ht="30.75" customHeight="1" x14ac:dyDescent="0.25">
      <c r="A8" s="400" t="s">
        <v>136</v>
      </c>
      <c r="B8" s="400"/>
      <c r="C8" s="400"/>
      <c r="D8" s="392">
        <f>+'V Form C-RW'!AB55</f>
        <v>0</v>
      </c>
      <c r="E8" s="393"/>
      <c r="F8" s="393"/>
      <c r="G8" s="393"/>
      <c r="H8" s="393"/>
      <c r="I8" s="393"/>
      <c r="J8" s="393"/>
    </row>
    <row r="9" spans="1:12" s="20" customFormat="1" ht="30.75" customHeight="1" x14ac:dyDescent="0.25">
      <c r="A9" s="400" t="s">
        <v>137</v>
      </c>
      <c r="B9" s="400"/>
      <c r="C9" s="400"/>
      <c r="D9" s="394" t="s">
        <v>106</v>
      </c>
      <c r="E9" s="394"/>
      <c r="F9" s="394"/>
      <c r="G9" s="394"/>
      <c r="H9" s="394"/>
      <c r="I9" s="394"/>
      <c r="J9" s="394"/>
    </row>
    <row r="10" spans="1:12" s="15" customFormat="1" ht="175.5" customHeight="1" x14ac:dyDescent="0.25">
      <c r="A10" s="415" t="s">
        <v>373</v>
      </c>
      <c r="B10" s="416"/>
      <c r="C10" s="416"/>
      <c r="D10" s="416"/>
      <c r="E10" s="416"/>
      <c r="F10" s="416"/>
      <c r="G10" s="416"/>
      <c r="H10" s="416"/>
      <c r="I10" s="416"/>
      <c r="J10" s="416"/>
    </row>
    <row r="11" spans="1:12" s="15" customFormat="1" ht="99.75" customHeight="1" x14ac:dyDescent="0.25">
      <c r="A11" s="395" t="s">
        <v>153</v>
      </c>
      <c r="B11" s="395"/>
      <c r="C11" s="395"/>
      <c r="D11" s="395"/>
      <c r="E11" s="395"/>
      <c r="F11" s="395"/>
      <c r="G11" s="395"/>
      <c r="H11" s="395"/>
      <c r="I11" s="395"/>
      <c r="J11" s="395"/>
    </row>
    <row r="12" spans="1:12" s="15" customFormat="1" ht="51" customHeight="1" x14ac:dyDescent="0.25">
      <c r="A12" s="395" t="s">
        <v>110</v>
      </c>
      <c r="B12" s="395"/>
      <c r="C12" s="395"/>
      <c r="D12" s="395"/>
      <c r="E12" s="395"/>
      <c r="F12" s="395"/>
      <c r="G12" s="395"/>
      <c r="H12" s="375" t="s">
        <v>107</v>
      </c>
      <c r="I12" s="375"/>
      <c r="J12" s="375"/>
    </row>
    <row r="13" spans="1:12" ht="51" customHeight="1" x14ac:dyDescent="0.35">
      <c r="A13" s="399" t="s">
        <v>109</v>
      </c>
      <c r="B13" s="399"/>
      <c r="C13" s="399"/>
      <c r="D13" s="399"/>
      <c r="E13" s="399"/>
      <c r="F13" s="399"/>
      <c r="G13" s="399"/>
      <c r="H13" s="375" t="s">
        <v>108</v>
      </c>
      <c r="I13" s="375"/>
      <c r="J13" s="375"/>
      <c r="K13" s="16"/>
      <c r="L13" s="17"/>
    </row>
    <row r="14" spans="1:12" ht="18" customHeight="1" x14ac:dyDescent="0.35">
      <c r="A14" s="414"/>
      <c r="B14" s="414"/>
      <c r="C14" s="414"/>
      <c r="D14" s="414"/>
      <c r="E14" s="414"/>
      <c r="F14" s="414"/>
      <c r="G14" s="414"/>
      <c r="H14" s="414"/>
      <c r="I14" s="414"/>
      <c r="J14" s="414"/>
      <c r="K14" s="16"/>
      <c r="L14" s="17"/>
    </row>
    <row r="15" spans="1:12" s="13" customFormat="1" ht="55.5" customHeight="1" x14ac:dyDescent="0.25">
      <c r="A15" s="379" t="s">
        <v>397</v>
      </c>
      <c r="B15" s="380"/>
      <c r="C15" s="380"/>
      <c r="D15" s="380"/>
      <c r="E15" s="381"/>
      <c r="F15" s="376" t="s">
        <v>402</v>
      </c>
      <c r="G15" s="377"/>
      <c r="H15" s="377"/>
      <c r="I15" s="377"/>
      <c r="J15" s="378"/>
      <c r="K15" s="18"/>
    </row>
    <row r="16" spans="1:12" s="13" customFormat="1" ht="55.5" customHeight="1" x14ac:dyDescent="0.25">
      <c r="A16" s="386" t="s">
        <v>0</v>
      </c>
      <c r="B16" s="387"/>
      <c r="C16" s="345"/>
      <c r="D16" s="346"/>
      <c r="E16" s="347"/>
      <c r="F16" s="350" t="s">
        <v>0</v>
      </c>
      <c r="G16" s="351"/>
      <c r="H16" s="345"/>
      <c r="I16" s="346"/>
      <c r="J16" s="347"/>
      <c r="K16" s="19"/>
    </row>
    <row r="17" spans="1:11" s="13" customFormat="1" ht="55.5" customHeight="1" x14ac:dyDescent="0.25">
      <c r="A17" s="388" t="s">
        <v>395</v>
      </c>
      <c r="B17" s="389"/>
      <c r="C17" s="345"/>
      <c r="D17" s="346"/>
      <c r="E17" s="347"/>
      <c r="F17" s="396" t="s">
        <v>395</v>
      </c>
      <c r="G17" s="397"/>
      <c r="H17" s="345"/>
      <c r="I17" s="346"/>
      <c r="J17" s="347"/>
      <c r="K17" s="19"/>
    </row>
    <row r="18" spans="1:11" s="13" customFormat="1" ht="55.5" customHeight="1" x14ac:dyDescent="0.25">
      <c r="A18" s="340" t="s">
        <v>214</v>
      </c>
      <c r="B18" s="341"/>
      <c r="C18" s="324"/>
      <c r="D18" s="325"/>
      <c r="E18" s="338"/>
      <c r="F18" s="396" t="s">
        <v>214</v>
      </c>
      <c r="G18" s="397"/>
      <c r="H18" s="324"/>
      <c r="I18" s="325"/>
      <c r="J18" s="338"/>
      <c r="K18" s="19"/>
    </row>
    <row r="19" spans="1:11" s="13" customFormat="1" ht="55.5" customHeight="1" x14ac:dyDescent="0.25">
      <c r="A19" s="340" t="s">
        <v>396</v>
      </c>
      <c r="B19" s="341"/>
      <c r="C19" s="324"/>
      <c r="D19" s="325"/>
      <c r="E19" s="338"/>
      <c r="F19" s="350" t="s">
        <v>396</v>
      </c>
      <c r="G19" s="351"/>
      <c r="H19" s="324"/>
      <c r="I19" s="325"/>
      <c r="J19" s="338"/>
      <c r="K19" s="19"/>
    </row>
    <row r="20" spans="1:11" s="13" customFormat="1" ht="55.5" customHeight="1" x14ac:dyDescent="0.25">
      <c r="A20" s="390" t="s">
        <v>155</v>
      </c>
      <c r="B20" s="391"/>
      <c r="C20" s="345"/>
      <c r="D20" s="346"/>
      <c r="E20" s="347"/>
      <c r="F20" s="350" t="s">
        <v>2</v>
      </c>
      <c r="G20" s="351"/>
      <c r="H20" s="345"/>
      <c r="I20" s="346"/>
      <c r="J20" s="347"/>
      <c r="K20" s="19"/>
    </row>
    <row r="21" spans="1:11" s="13" customFormat="1" ht="55.5" customHeight="1" x14ac:dyDescent="0.25">
      <c r="A21" s="384" t="s">
        <v>3</v>
      </c>
      <c r="B21" s="385"/>
      <c r="C21" s="368"/>
      <c r="D21" s="369"/>
      <c r="E21" s="370"/>
      <c r="F21" s="382" t="s">
        <v>3</v>
      </c>
      <c r="G21" s="383"/>
      <c r="H21" s="368"/>
      <c r="I21" s="369"/>
      <c r="J21" s="370"/>
      <c r="K21" s="19"/>
    </row>
    <row r="22" spans="1:11" ht="18.5" hidden="1" x14ac:dyDescent="0.35">
      <c r="A22" s="352"/>
      <c r="B22" s="352"/>
      <c r="C22" s="352"/>
      <c r="D22" s="352"/>
      <c r="E22" s="352"/>
      <c r="F22" s="352"/>
      <c r="G22" s="352"/>
      <c r="H22" s="352"/>
      <c r="I22" s="352"/>
      <c r="J22" s="353"/>
    </row>
    <row r="23" spans="1:11" ht="55.5" hidden="1" customHeight="1" x14ac:dyDescent="0.35">
      <c r="A23" s="354" t="s">
        <v>230</v>
      </c>
      <c r="B23" s="355"/>
      <c r="C23" s="355"/>
      <c r="D23" s="355"/>
      <c r="E23" s="355"/>
      <c r="F23" s="355"/>
      <c r="G23" s="355"/>
      <c r="H23" s="355"/>
      <c r="I23" s="355"/>
      <c r="J23" s="356"/>
    </row>
    <row r="24" spans="1:11" ht="55.5" hidden="1" customHeight="1" x14ac:dyDescent="0.35">
      <c r="A24" s="360" t="s">
        <v>0</v>
      </c>
      <c r="B24" s="361"/>
      <c r="C24" s="362"/>
      <c r="D24" s="363"/>
      <c r="E24" s="364"/>
      <c r="F24" s="357" t="s">
        <v>160</v>
      </c>
      <c r="G24" s="358"/>
      <c r="H24" s="358"/>
      <c r="I24" s="358"/>
      <c r="J24" s="359"/>
    </row>
    <row r="25" spans="1:11" ht="55.5" hidden="1" customHeight="1" x14ac:dyDescent="0.35">
      <c r="A25" s="360" t="s">
        <v>1</v>
      </c>
      <c r="B25" s="361"/>
      <c r="C25" s="362"/>
      <c r="D25" s="363"/>
      <c r="E25" s="364"/>
      <c r="F25" s="357"/>
      <c r="G25" s="358"/>
      <c r="H25" s="358"/>
      <c r="I25" s="358"/>
      <c r="J25" s="359"/>
    </row>
    <row r="26" spans="1:11" ht="55.5" hidden="1" customHeight="1" x14ac:dyDescent="0.35">
      <c r="A26" s="360" t="s">
        <v>155</v>
      </c>
      <c r="B26" s="361"/>
      <c r="C26" s="362"/>
      <c r="D26" s="363"/>
      <c r="E26" s="364"/>
      <c r="F26" s="357"/>
      <c r="G26" s="358"/>
      <c r="H26" s="358"/>
      <c r="I26" s="358"/>
      <c r="J26" s="359"/>
    </row>
    <row r="27" spans="1:11" ht="55.5" hidden="1" customHeight="1" x14ac:dyDescent="0.35">
      <c r="A27" s="97" t="s">
        <v>156</v>
      </c>
      <c r="B27" s="96"/>
      <c r="C27" s="374"/>
      <c r="D27" s="374"/>
      <c r="E27" s="374"/>
      <c r="F27" s="357"/>
      <c r="G27" s="358"/>
      <c r="H27" s="358"/>
      <c r="I27" s="358"/>
      <c r="J27" s="359"/>
    </row>
    <row r="28" spans="1:11" ht="55.5" hidden="1" customHeight="1" x14ac:dyDescent="0.35">
      <c r="A28" s="360" t="s">
        <v>3</v>
      </c>
      <c r="B28" s="361"/>
      <c r="C28" s="365"/>
      <c r="D28" s="366"/>
      <c r="E28" s="367"/>
      <c r="F28" s="357"/>
      <c r="G28" s="358"/>
      <c r="H28" s="358"/>
      <c r="I28" s="358"/>
      <c r="J28" s="359"/>
    </row>
    <row r="29" spans="1:11" ht="55" customHeight="1" x14ac:dyDescent="0.35">
      <c r="A29" s="342" t="s">
        <v>394</v>
      </c>
      <c r="B29" s="343"/>
      <c r="C29" s="343"/>
      <c r="D29" s="343"/>
      <c r="E29" s="343"/>
      <c r="F29" s="343"/>
      <c r="G29" s="343"/>
      <c r="H29" s="343"/>
      <c r="I29" s="343"/>
      <c r="J29" s="344"/>
    </row>
    <row r="30" spans="1:11" ht="55" customHeight="1" x14ac:dyDescent="0.35">
      <c r="A30" s="348" t="s">
        <v>0</v>
      </c>
      <c r="B30" s="349"/>
      <c r="C30" s="345"/>
      <c r="D30" s="346"/>
      <c r="E30" s="346"/>
      <c r="F30" s="346"/>
      <c r="G30" s="346"/>
      <c r="H30" s="346"/>
      <c r="I30" s="346"/>
      <c r="J30" s="347"/>
    </row>
    <row r="31" spans="1:11" ht="55" customHeight="1" x14ac:dyDescent="0.35">
      <c r="A31" s="348" t="s">
        <v>1</v>
      </c>
      <c r="B31" s="349"/>
      <c r="C31" s="345"/>
      <c r="D31" s="346"/>
      <c r="E31" s="346"/>
      <c r="F31" s="346"/>
      <c r="G31" s="346"/>
      <c r="H31" s="346"/>
      <c r="I31" s="346"/>
      <c r="J31" s="347"/>
    </row>
    <row r="32" spans="1:11" ht="55" customHeight="1" x14ac:dyDescent="0.35">
      <c r="A32" s="348" t="s">
        <v>2</v>
      </c>
      <c r="B32" s="349"/>
      <c r="C32" s="345"/>
      <c r="D32" s="346"/>
      <c r="E32" s="346"/>
      <c r="F32" s="346"/>
      <c r="G32" s="346"/>
      <c r="H32" s="346"/>
      <c r="I32" s="346"/>
      <c r="J32" s="347"/>
    </row>
    <row r="33" spans="1:10" ht="55" customHeight="1" x14ac:dyDescent="0.35">
      <c r="A33" s="372" t="s">
        <v>3</v>
      </c>
      <c r="B33" s="373"/>
      <c r="C33" s="368"/>
      <c r="D33" s="369"/>
      <c r="E33" s="369"/>
      <c r="F33" s="369"/>
      <c r="G33" s="369"/>
      <c r="H33" s="369"/>
      <c r="I33" s="369"/>
      <c r="J33" s="370"/>
    </row>
    <row r="34" spans="1:10" x14ac:dyDescent="0.35">
      <c r="A34" s="40"/>
      <c r="B34" s="12"/>
      <c r="C34" s="12"/>
      <c r="D34" s="12"/>
      <c r="E34" s="12"/>
      <c r="F34" s="12"/>
      <c r="H34" s="12"/>
      <c r="I34" s="12"/>
      <c r="J34" s="12"/>
    </row>
    <row r="35" spans="1:10" ht="108.75" customHeight="1" x14ac:dyDescent="0.45">
      <c r="A35" s="371" t="s">
        <v>398</v>
      </c>
      <c r="B35" s="371"/>
      <c r="C35" s="371"/>
      <c r="D35" s="371"/>
      <c r="E35" s="371"/>
      <c r="F35" s="371"/>
      <c r="G35" s="371"/>
      <c r="H35" s="371"/>
      <c r="I35" s="371"/>
      <c r="J35" s="371"/>
    </row>
    <row r="36" spans="1:10" ht="54" customHeight="1" x14ac:dyDescent="0.35"/>
    <row r="37" spans="1:10" ht="54" customHeight="1" x14ac:dyDescent="0.35"/>
    <row r="38" spans="1:10" ht="54" customHeight="1" x14ac:dyDescent="0.35"/>
  </sheetData>
  <sheetProtection selectLockedCells="1"/>
  <customSheetViews>
    <customSheetView guid="{F8531A1D-0BE7-4C39-B6F0-44D7931A4F52}" showPageBreaks="1" showGridLines="0" fitToPage="1" printArea="1" view="pageBreakPreview">
      <selection activeCell="B3" sqref="B3:E3"/>
      <pageMargins left="0.31496062992125984" right="0.31496062992125984" top="1.3385826771653544" bottom="0.74803149606299213" header="0.31496062992125984" footer="0.31496062992125984"/>
      <pageSetup paperSize="9" scale="57" orientation="portrait" r:id="rId1"/>
      <headerFooter differentOddEven="1" differentFirst="1">
        <oddHeader>&amp;L&amp;G</oddHeader>
        <oddFooter>&amp;L&amp;"arial,Bold"&amp;10&amp;K3F3F3F &amp;C&amp;"arial,Bold"&amp;14&amp;KFF0000</oddFooter>
        <evenHeader>&amp;L&amp;G</evenHeader>
        <evenFooter>&amp;L&amp;"arial,Bold"&amp;10&amp;K3F3F3F &amp;C&amp;"arial,Bold"&amp;14&amp;KFF0000</evenFooter>
        <firstFooter>&amp;L&amp;"arial,Bold"&amp;10&amp;K3F3F3F &amp;C&amp;"arial,Bold"&amp;14&amp;KFF0000</firstFooter>
      </headerFooter>
    </customSheetView>
  </customSheetViews>
  <mergeCells count="62">
    <mergeCell ref="I1:J1"/>
    <mergeCell ref="A13:G13"/>
    <mergeCell ref="F16:G16"/>
    <mergeCell ref="F17:G17"/>
    <mergeCell ref="A9:C9"/>
    <mergeCell ref="A8:C8"/>
    <mergeCell ref="A6:J6"/>
    <mergeCell ref="A1:H1"/>
    <mergeCell ref="A2:J2"/>
    <mergeCell ref="G3:J3"/>
    <mergeCell ref="B3:E3"/>
    <mergeCell ref="B4:J4"/>
    <mergeCell ref="A7:J7"/>
    <mergeCell ref="A14:J14"/>
    <mergeCell ref="B5:J5"/>
    <mergeCell ref="A10:J10"/>
    <mergeCell ref="C20:E20"/>
    <mergeCell ref="D8:J8"/>
    <mergeCell ref="D9:J9"/>
    <mergeCell ref="A11:J11"/>
    <mergeCell ref="A12:G12"/>
    <mergeCell ref="H12:J12"/>
    <mergeCell ref="F18:G18"/>
    <mergeCell ref="F19:G19"/>
    <mergeCell ref="C27:E27"/>
    <mergeCell ref="H13:J13"/>
    <mergeCell ref="F15:J15"/>
    <mergeCell ref="A15:E15"/>
    <mergeCell ref="F21:G21"/>
    <mergeCell ref="H16:J16"/>
    <mergeCell ref="H17:J17"/>
    <mergeCell ref="H20:J20"/>
    <mergeCell ref="H21:J21"/>
    <mergeCell ref="A21:B21"/>
    <mergeCell ref="C21:E21"/>
    <mergeCell ref="A16:B16"/>
    <mergeCell ref="C16:E16"/>
    <mergeCell ref="A17:B17"/>
    <mergeCell ref="C17:E17"/>
    <mergeCell ref="A20:B20"/>
    <mergeCell ref="C32:J32"/>
    <mergeCell ref="C33:J33"/>
    <mergeCell ref="A35:J35"/>
    <mergeCell ref="A33:B33"/>
    <mergeCell ref="A31:B31"/>
    <mergeCell ref="A32:B32"/>
    <mergeCell ref="A29:J29"/>
    <mergeCell ref="C30:J30"/>
    <mergeCell ref="C31:J31"/>
    <mergeCell ref="A30:B30"/>
    <mergeCell ref="F20:G20"/>
    <mergeCell ref="A22:J22"/>
    <mergeCell ref="A23:J23"/>
    <mergeCell ref="F24:J28"/>
    <mergeCell ref="A24:B24"/>
    <mergeCell ref="A25:B25"/>
    <mergeCell ref="A26:B26"/>
    <mergeCell ref="A28:B28"/>
    <mergeCell ref="C24:E24"/>
    <mergeCell ref="C25:E25"/>
    <mergeCell ref="C26:E26"/>
    <mergeCell ref="C28:E28"/>
  </mergeCells>
  <printOptions horizontalCentered="1"/>
  <pageMargins left="0.11811023622047245" right="0.11811023622047245" top="0.70866141732283472" bottom="0.74803149606299213" header="0.31496062992125984" footer="0.31496062992125984"/>
  <pageSetup paperSize="9" scale="49" orientation="portrait" r:id="rId2"/>
  <headerFooter differentOddEven="1" differentFirst="1">
    <oddHeader>&amp;L&amp;G</oddHeader>
    <oddFooter xml:space="preserve">&amp;L&amp;"Calibri"&amp;11&amp;K000000&amp;"arial,Bold"&amp;10&amp;K3F3F3F &amp;C&amp;"arial,Bold"&amp;14&amp;KFF0000 &amp;L&amp;"Calibri"&amp;11&amp;K000000&amp;"arial,Bold"&amp;10&amp;K3F3F3F </oddFooter>
    <evenHeader>&amp;L&amp;G</evenHeader>
    <evenFooter xml:space="preserve">&amp;L&amp;"Calibri"&amp;11&amp;K000000&amp;"arial,Bold"&amp;10&amp;K3F3F3F &amp;C&amp;"arial,Bold"&amp;14&amp;KFF0000 &amp;L&amp;"Calibri"&amp;11&amp;K000000&amp;"arial,Bold"&amp;10&amp;K3F3F3F </evenFooter>
    <firstFooter xml:space="preserve">&amp;L&amp;"Calibri"&amp;11&amp;K000000&amp;"arial,Bold"&amp;10&amp;K3F3F3F &amp;C&amp;"arial,Bold"&amp;14&amp;KFF0000 &amp;L&amp;"Calibri"&amp;11&amp;K000000&amp;"arial,Bold"&amp;10&amp;K3F3F3F </firstFooter>
  </headerFooter>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Assumptions_GEN!$B$129:$B$131</xm:f>
          </x14:formula1>
          <xm:sqref>G3:J3</xm:sqref>
        </x14:dataValidation>
        <x14:dataValidation type="list" allowBlank="1" showInputMessage="1" showErrorMessage="1" xr:uid="{00000000-0002-0000-0000-000001000000}">
          <x14:formula1>
            <xm:f>Assumptions_GEN!$B$142:$B$143</xm:f>
          </x14:formula1>
          <xm:sqref>C27:E27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fitToPage="1"/>
  </sheetPr>
  <dimension ref="A1:AV55"/>
  <sheetViews>
    <sheetView showGridLines="0" tabSelected="1" zoomScale="60" zoomScaleNormal="60" zoomScaleSheetLayoutView="80" workbookViewId="0">
      <selection activeCell="K17" sqref="K17"/>
    </sheetView>
  </sheetViews>
  <sheetFormatPr defaultColWidth="9.1796875" defaultRowHeight="0" customHeight="1" zeroHeight="1" x14ac:dyDescent="0.3"/>
  <cols>
    <col min="1" max="1" width="11.26953125" style="2" customWidth="1"/>
    <col min="2" max="2" width="28.26953125" style="2" customWidth="1"/>
    <col min="3" max="3" width="31.54296875" style="2" customWidth="1"/>
    <col min="4" max="6" width="25.7265625" style="2" customWidth="1"/>
    <col min="7" max="7" width="40.7265625" style="2" customWidth="1"/>
    <col min="8" max="11" width="18.7265625" style="2" customWidth="1"/>
    <col min="12" max="12" width="30.7265625" style="2" customWidth="1"/>
    <col min="13" max="18" width="16.7265625" style="2" customWidth="1"/>
    <col min="19" max="19" width="50.7265625" style="2" customWidth="1"/>
    <col min="20" max="20" width="19.26953125" style="155" customWidth="1"/>
    <col min="21" max="21" width="40" style="2" customWidth="1"/>
    <col min="22" max="22" width="12.7265625" style="3" customWidth="1"/>
    <col min="23" max="23" width="18.1796875" style="3" customWidth="1"/>
    <col min="24" max="24" width="27.54296875" style="3" customWidth="1"/>
    <col min="25" max="26" width="18.1796875" style="3" customWidth="1"/>
    <col min="27" max="27" width="15.81640625" style="3" customWidth="1"/>
    <col min="28" max="28" width="22" style="3" customWidth="1"/>
    <col min="29" max="29" width="20.7265625" style="3" customWidth="1"/>
    <col min="30" max="30" width="50.7265625" style="3" customWidth="1"/>
    <col min="31" max="36" width="15.7265625" style="3" customWidth="1"/>
    <col min="37" max="38" width="50.7265625" style="3" customWidth="1"/>
    <col min="39" max="39" width="20.7265625" style="3" customWidth="1"/>
    <col min="40" max="41" width="25.7265625" style="3" customWidth="1"/>
    <col min="42" max="45" width="20.7265625" style="3" customWidth="1"/>
    <col min="46" max="47" width="25.7265625" style="245" customWidth="1"/>
    <col min="48" max="48" width="41" style="3" customWidth="1"/>
    <col min="49" max="74" width="9.1796875" style="2" customWidth="1"/>
    <col min="75" max="16384" width="9.1796875" style="2"/>
  </cols>
  <sheetData>
    <row r="1" spans="1:48" s="27" customFormat="1" ht="61.5" customHeight="1" x14ac:dyDescent="0.25">
      <c r="A1" s="26" t="s">
        <v>361</v>
      </c>
      <c r="B1" s="26"/>
      <c r="C1" s="26"/>
      <c r="D1" s="26"/>
      <c r="E1" s="26"/>
      <c r="F1" s="26"/>
      <c r="G1" s="26"/>
      <c r="H1" s="26"/>
      <c r="I1" s="26"/>
      <c r="J1" s="26"/>
      <c r="K1" s="26"/>
      <c r="L1" s="26"/>
      <c r="M1" s="26"/>
      <c r="N1" s="26"/>
      <c r="O1" s="26"/>
      <c r="P1" s="26"/>
      <c r="Q1" s="26"/>
      <c r="R1" s="26"/>
      <c r="S1" s="26"/>
      <c r="T1" s="100"/>
      <c r="U1" s="26"/>
      <c r="V1" s="419" t="s">
        <v>224</v>
      </c>
      <c r="W1" s="420"/>
      <c r="X1" s="421"/>
      <c r="AA1" s="100"/>
      <c r="AE1" s="100"/>
      <c r="AF1" s="100"/>
      <c r="AG1" s="100"/>
      <c r="AH1" s="100"/>
      <c r="AI1" s="100"/>
      <c r="AJ1" s="100"/>
      <c r="AK1" s="100"/>
      <c r="AL1" s="100"/>
      <c r="AM1" s="100"/>
      <c r="AN1" s="100"/>
      <c r="AO1" s="100"/>
      <c r="AP1" s="100"/>
      <c r="AQ1" s="100"/>
      <c r="AR1" s="100"/>
      <c r="AS1" s="100"/>
      <c r="AT1" s="248"/>
      <c r="AU1" s="248"/>
      <c r="AV1" s="100"/>
    </row>
    <row r="2" spans="1:48" s="1" customFormat="1" ht="60.65" customHeight="1" x14ac:dyDescent="0.45">
      <c r="A2" s="433" t="s">
        <v>369</v>
      </c>
      <c r="B2" s="433"/>
      <c r="C2" s="433"/>
      <c r="D2" s="433"/>
      <c r="E2" s="433"/>
      <c r="F2" s="433"/>
      <c r="G2" s="433"/>
      <c r="H2" s="433"/>
      <c r="I2" s="433"/>
      <c r="J2" s="433"/>
      <c r="K2" s="433"/>
      <c r="L2" s="433"/>
      <c r="M2" s="433"/>
      <c r="N2" s="433"/>
      <c r="O2" s="433"/>
      <c r="P2" s="433"/>
      <c r="Q2" s="433"/>
      <c r="R2" s="433"/>
      <c r="S2" s="150"/>
      <c r="T2" s="150"/>
      <c r="U2" s="150"/>
      <c r="V2" s="9"/>
      <c r="W2" s="9"/>
      <c r="X2" s="9"/>
      <c r="Y2" s="9"/>
      <c r="Z2" s="9"/>
      <c r="AA2" s="9"/>
      <c r="AB2" s="9"/>
      <c r="AC2" s="9"/>
      <c r="AD2" s="9"/>
      <c r="AE2" s="9"/>
      <c r="AF2" s="9"/>
      <c r="AG2" s="9"/>
      <c r="AH2" s="9"/>
      <c r="AI2" s="9"/>
      <c r="AJ2" s="9"/>
      <c r="AK2" s="9"/>
      <c r="AL2" s="9"/>
      <c r="AM2" s="9"/>
      <c r="AN2" s="9"/>
      <c r="AO2" s="9"/>
      <c r="AP2" s="9"/>
      <c r="AQ2" s="9"/>
      <c r="AR2" s="9"/>
      <c r="AS2" s="9"/>
      <c r="AT2" s="249"/>
      <c r="AU2" s="249"/>
      <c r="AV2" s="9"/>
    </row>
    <row r="3" spans="1:48" s="1" customFormat="1" ht="31.75" customHeight="1" x14ac:dyDescent="0.45">
      <c r="A3" s="431" t="s">
        <v>226</v>
      </c>
      <c r="B3" s="432"/>
      <c r="C3" s="432"/>
      <c r="D3" s="432"/>
      <c r="E3" s="432"/>
      <c r="F3" s="432"/>
      <c r="G3" s="432"/>
      <c r="H3" s="150"/>
      <c r="I3" s="150"/>
      <c r="J3" s="150"/>
      <c r="K3" s="150"/>
      <c r="L3" s="150"/>
      <c r="M3" s="150"/>
      <c r="N3" s="150"/>
      <c r="O3" s="150"/>
      <c r="P3" s="150"/>
      <c r="Q3" s="150"/>
      <c r="R3" s="150"/>
      <c r="S3" s="150"/>
      <c r="T3" s="150"/>
      <c r="U3" s="150"/>
      <c r="V3" s="9"/>
      <c r="W3" s="9"/>
      <c r="X3" s="9"/>
      <c r="Y3" s="9"/>
      <c r="Z3" s="9"/>
      <c r="AA3" s="9"/>
      <c r="AB3" s="9"/>
      <c r="AC3" s="9"/>
      <c r="AD3" s="9"/>
      <c r="AE3" s="9"/>
      <c r="AF3" s="9"/>
      <c r="AG3" s="9"/>
      <c r="AH3" s="9"/>
      <c r="AI3" s="9"/>
      <c r="AJ3" s="9"/>
      <c r="AK3" s="9"/>
      <c r="AL3" s="9"/>
      <c r="AM3" s="9"/>
      <c r="AN3" s="9"/>
      <c r="AO3" s="9"/>
      <c r="AP3" s="9"/>
      <c r="AQ3" s="9"/>
      <c r="AR3" s="9"/>
      <c r="AS3" s="9"/>
      <c r="AT3" s="328" t="s">
        <v>388</v>
      </c>
      <c r="AU3" s="326">
        <f>SUMIF($AV$15:$AV$54,$AT3,$AU$15:$AU$54)</f>
        <v>0</v>
      </c>
    </row>
    <row r="4" spans="1:48" s="13" customFormat="1" ht="30.75" customHeight="1" x14ac:dyDescent="0.25">
      <c r="A4" s="425" t="s">
        <v>399</v>
      </c>
      <c r="B4" s="426"/>
      <c r="C4" s="54"/>
      <c r="D4" s="82" t="s">
        <v>89</v>
      </c>
      <c r="E4" s="28"/>
      <c r="F4" s="28"/>
      <c r="G4" s="28"/>
      <c r="H4" s="99"/>
      <c r="I4" s="24"/>
      <c r="J4" s="24"/>
      <c r="K4" s="24"/>
      <c r="L4" s="24"/>
      <c r="M4" s="24"/>
      <c r="N4" s="24"/>
      <c r="O4" s="24"/>
      <c r="P4" s="25"/>
      <c r="Q4" s="25"/>
      <c r="R4" s="25"/>
      <c r="S4" s="25"/>
      <c r="T4" s="151"/>
      <c r="U4" s="25"/>
      <c r="AD4" s="24"/>
      <c r="AE4" s="24"/>
      <c r="AF4" s="24"/>
      <c r="AG4" s="24"/>
      <c r="AH4" s="24"/>
      <c r="AI4" s="24"/>
      <c r="AJ4" s="24"/>
      <c r="AK4" s="24"/>
      <c r="AL4" s="24"/>
      <c r="AM4" s="24"/>
      <c r="AN4" s="24"/>
      <c r="AO4" s="24"/>
      <c r="AP4" s="24"/>
      <c r="AQ4" s="24"/>
      <c r="AR4" s="24"/>
      <c r="AS4" s="24"/>
      <c r="AT4" s="328" t="s">
        <v>389</v>
      </c>
      <c r="AU4" s="326">
        <f>SUMIF($AV$15:$AV$54,$AT4,$AU$15:$AU$54)</f>
        <v>0</v>
      </c>
    </row>
    <row r="5" spans="1:48" s="13" customFormat="1" ht="30.75" customHeight="1" x14ac:dyDescent="0.45">
      <c r="A5" s="427" t="s">
        <v>83</v>
      </c>
      <c r="B5" s="428"/>
      <c r="C5" s="55"/>
      <c r="D5" s="83" t="s">
        <v>90</v>
      </c>
      <c r="E5" s="24"/>
      <c r="F5" s="24"/>
      <c r="G5" s="24"/>
      <c r="H5" s="99"/>
      <c r="I5" s="24"/>
      <c r="Q5" s="25"/>
      <c r="AD5" s="24"/>
      <c r="AE5" s="9"/>
      <c r="AF5" s="9"/>
      <c r="AG5" s="9"/>
      <c r="AH5" s="9"/>
      <c r="AI5" s="9"/>
      <c r="AJ5" s="9"/>
      <c r="AK5" s="9"/>
      <c r="AL5" s="9"/>
      <c r="AM5" s="9"/>
      <c r="AN5" s="9"/>
      <c r="AO5" s="9"/>
      <c r="AP5" s="9"/>
      <c r="AQ5" s="9"/>
      <c r="AR5" s="9"/>
      <c r="AS5" s="9"/>
      <c r="AT5" s="328" t="s">
        <v>390</v>
      </c>
      <c r="AU5" s="326">
        <f>SUMIF($AV$15:$AV$54,$AT5,$AU$15:$AU$54)</f>
        <v>0</v>
      </c>
    </row>
    <row r="6" spans="1:48" s="13" customFormat="1" ht="30.75" customHeight="1" x14ac:dyDescent="0.45">
      <c r="A6" s="429" t="s">
        <v>85</v>
      </c>
      <c r="B6" s="430"/>
      <c r="C6" s="56"/>
      <c r="D6" s="84" t="s">
        <v>114</v>
      </c>
      <c r="E6" s="25"/>
      <c r="F6" s="25"/>
      <c r="G6" s="25"/>
      <c r="H6" s="99"/>
      <c r="I6" s="24"/>
      <c r="Q6" s="25"/>
      <c r="AD6" s="24"/>
      <c r="AE6" s="9"/>
      <c r="AF6" s="9"/>
      <c r="AG6" s="9"/>
      <c r="AH6" s="9"/>
      <c r="AI6" s="9"/>
      <c r="AJ6" s="9"/>
      <c r="AK6" s="9"/>
      <c r="AL6" s="9"/>
      <c r="AM6" s="9"/>
      <c r="AN6" s="9"/>
      <c r="AO6" s="9"/>
      <c r="AP6" s="9"/>
      <c r="AQ6" s="9"/>
      <c r="AR6" s="9"/>
      <c r="AS6" s="9"/>
      <c r="AT6" s="328" t="s">
        <v>391</v>
      </c>
      <c r="AU6" s="326">
        <f>SUMIF($AV$15:$AV$54,$AT6,$AU$15:$AU$54)</f>
        <v>0</v>
      </c>
    </row>
    <row r="7" spans="1:48" s="13" customFormat="1" ht="30.75" customHeight="1" thickBot="1" x14ac:dyDescent="0.5">
      <c r="A7" s="429" t="s">
        <v>84</v>
      </c>
      <c r="B7" s="430"/>
      <c r="C7" s="57" t="s">
        <v>161</v>
      </c>
      <c r="D7" s="84" t="s">
        <v>91</v>
      </c>
      <c r="E7" s="25"/>
      <c r="F7" s="25"/>
      <c r="G7" s="25"/>
      <c r="H7" s="98"/>
      <c r="I7" s="339"/>
      <c r="Q7" s="25"/>
      <c r="AD7" s="24"/>
      <c r="AE7" s="9"/>
      <c r="AF7" s="9"/>
      <c r="AG7" s="9"/>
      <c r="AH7" s="9"/>
      <c r="AI7" s="9"/>
      <c r="AJ7" s="9"/>
      <c r="AK7" s="9"/>
      <c r="AL7" s="9"/>
      <c r="AM7" s="9"/>
      <c r="AN7" s="9"/>
      <c r="AO7" s="9"/>
      <c r="AP7" s="9"/>
      <c r="AQ7" s="9"/>
      <c r="AR7" s="9"/>
      <c r="AS7" s="9"/>
      <c r="AT7" s="328" t="s">
        <v>317</v>
      </c>
      <c r="AU7" s="329">
        <f>SUMIF($AV$15:$AV$54,$AT7,$AU$15:$AU$54)</f>
        <v>0</v>
      </c>
    </row>
    <row r="8" spans="1:48" s="13" customFormat="1" ht="30.75" customHeight="1" thickTop="1" x14ac:dyDescent="0.25">
      <c r="A8" s="427" t="s">
        <v>112</v>
      </c>
      <c r="B8" s="428"/>
      <c r="C8" s="58"/>
      <c r="D8" s="83" t="s">
        <v>113</v>
      </c>
      <c r="E8" s="24"/>
      <c r="F8" s="24"/>
      <c r="G8" s="24"/>
      <c r="H8" s="330"/>
      <c r="I8" s="25"/>
      <c r="J8" s="25"/>
      <c r="K8" s="25"/>
      <c r="L8" s="25"/>
      <c r="M8" s="25"/>
      <c r="N8" s="25"/>
      <c r="O8" s="25"/>
      <c r="P8" s="25"/>
      <c r="Q8" s="25"/>
      <c r="R8" s="25"/>
      <c r="S8" s="25"/>
      <c r="T8" s="151"/>
      <c r="U8" s="25"/>
      <c r="AD8" s="24"/>
      <c r="AE8" s="25"/>
      <c r="AF8" s="25"/>
      <c r="AG8" s="25"/>
      <c r="AH8" s="25"/>
      <c r="AI8" s="25"/>
      <c r="AJ8" s="25"/>
      <c r="AK8" s="25"/>
      <c r="AL8" s="25"/>
      <c r="AM8" s="25"/>
      <c r="AN8" s="25"/>
      <c r="AO8" s="25"/>
      <c r="AP8" s="25"/>
      <c r="AQ8" s="25"/>
      <c r="AR8" s="25"/>
      <c r="AS8" s="25"/>
      <c r="AT8" s="328" t="s">
        <v>293</v>
      </c>
      <c r="AU8" s="327">
        <f>SUM(AU3:AU7)</f>
        <v>0</v>
      </c>
    </row>
    <row r="9" spans="1:48" s="13" customFormat="1" ht="30.75" customHeight="1" x14ac:dyDescent="0.25">
      <c r="A9" s="434" t="s">
        <v>132</v>
      </c>
      <c r="B9" s="434"/>
      <c r="C9" s="58"/>
      <c r="D9" s="85" t="s">
        <v>133</v>
      </c>
      <c r="E9" s="29"/>
      <c r="F9" s="29"/>
      <c r="G9" s="29"/>
      <c r="H9" s="330"/>
      <c r="I9" s="25"/>
      <c r="J9" s="25"/>
      <c r="K9" s="25"/>
      <c r="L9" s="25"/>
      <c r="M9" s="25"/>
      <c r="N9" s="25"/>
      <c r="O9" s="25"/>
      <c r="P9" s="25"/>
      <c r="Q9" s="25"/>
      <c r="R9" s="25"/>
      <c r="S9" s="25"/>
      <c r="T9" s="151"/>
      <c r="U9" s="25"/>
      <c r="AD9" s="25"/>
      <c r="AE9" s="25"/>
      <c r="AF9" s="25"/>
      <c r="AG9" s="25"/>
      <c r="AH9" s="25"/>
      <c r="AI9" s="25"/>
      <c r="AJ9" s="25"/>
      <c r="AK9" s="25"/>
      <c r="AL9" s="25"/>
      <c r="AM9" s="25"/>
      <c r="AN9" s="25"/>
      <c r="AO9" s="25"/>
      <c r="AP9" s="25"/>
      <c r="AQ9" s="25"/>
      <c r="AR9" s="25"/>
      <c r="AS9" s="25"/>
      <c r="AT9" s="250"/>
      <c r="AU9" s="250"/>
      <c r="AV9" s="25"/>
    </row>
    <row r="10" spans="1:48" s="1" customFormat="1" ht="18" customHeight="1" x14ac:dyDescent="0.45">
      <c r="A10" s="7"/>
      <c r="B10" s="7"/>
      <c r="C10" s="7"/>
      <c r="D10" s="7"/>
      <c r="E10" s="7"/>
      <c r="F10" s="7"/>
      <c r="G10" s="7"/>
      <c r="H10" s="7"/>
      <c r="I10" s="7"/>
      <c r="J10" s="7"/>
      <c r="K10" s="7"/>
      <c r="L10" s="7"/>
      <c r="M10" s="7"/>
      <c r="N10" s="7"/>
      <c r="O10" s="7"/>
      <c r="P10" s="7"/>
      <c r="Q10" s="7"/>
      <c r="R10" s="7"/>
      <c r="S10" s="7"/>
      <c r="T10" s="152"/>
      <c r="U10" s="7"/>
      <c r="V10" s="7"/>
      <c r="W10" s="7"/>
      <c r="X10" s="7"/>
      <c r="Y10" s="7"/>
      <c r="Z10" s="7"/>
      <c r="AA10" s="7"/>
      <c r="AB10" s="7"/>
      <c r="AC10" s="7"/>
      <c r="AD10" s="7"/>
      <c r="AE10" s="7"/>
      <c r="AF10" s="7"/>
      <c r="AG10" s="7"/>
      <c r="AH10" s="7"/>
      <c r="AI10" s="7"/>
      <c r="AJ10" s="7"/>
      <c r="AK10" s="7"/>
      <c r="AL10" s="7"/>
      <c r="AM10" s="7"/>
      <c r="AN10" s="7"/>
      <c r="AO10" s="7"/>
      <c r="AP10" s="7"/>
      <c r="AQ10" s="7"/>
      <c r="AR10" s="7"/>
      <c r="AS10" s="7"/>
      <c r="AT10" s="251"/>
      <c r="AU10" s="251"/>
      <c r="AV10" s="7"/>
    </row>
    <row r="11" spans="1:48" s="284" customFormat="1" ht="25.5" customHeight="1" x14ac:dyDescent="0.5">
      <c r="A11" s="50"/>
      <c r="B11" s="50"/>
      <c r="C11" s="50"/>
      <c r="D11" s="50"/>
      <c r="E11" s="50"/>
      <c r="F11" s="50"/>
      <c r="G11" s="51"/>
      <c r="H11" s="51"/>
      <c r="I11" s="51"/>
      <c r="J11" s="51"/>
      <c r="K11" s="51"/>
      <c r="L11" s="51"/>
      <c r="M11" s="51"/>
      <c r="N11" s="51"/>
      <c r="O11" s="51"/>
      <c r="P11" s="51"/>
      <c r="Q11" s="51"/>
      <c r="R11" s="51"/>
      <c r="S11" s="51"/>
      <c r="T11" s="153"/>
      <c r="U11" s="51"/>
      <c r="V11" s="51"/>
      <c r="W11" s="51"/>
      <c r="X11" s="51"/>
      <c r="Y11" s="51"/>
      <c r="Z11" s="51"/>
      <c r="AA11" s="51"/>
      <c r="AB11" s="51"/>
      <c r="AC11" s="51"/>
      <c r="AD11" s="51"/>
      <c r="AE11" s="423" t="s">
        <v>357</v>
      </c>
      <c r="AF11" s="423"/>
      <c r="AG11" s="423"/>
      <c r="AH11" s="423"/>
      <c r="AI11" s="423"/>
      <c r="AJ11" s="246"/>
      <c r="AK11" s="246"/>
      <c r="AL11" s="246"/>
      <c r="AM11" s="246"/>
      <c r="AN11" s="246"/>
      <c r="AO11" s="246"/>
      <c r="AP11" s="246"/>
      <c r="AQ11" s="246"/>
      <c r="AR11" s="246"/>
      <c r="AS11" s="246"/>
      <c r="AT11" s="252"/>
      <c r="AU11" s="277"/>
      <c r="AV11" s="278"/>
    </row>
    <row r="12" spans="1:48" s="1" customFormat="1" ht="18" customHeight="1" x14ac:dyDescent="0.45">
      <c r="A12" s="7"/>
      <c r="B12" s="7"/>
      <c r="C12" s="7"/>
      <c r="D12" s="7"/>
      <c r="E12" s="7"/>
      <c r="F12" s="7"/>
      <c r="G12" s="7"/>
      <c r="H12" s="7"/>
      <c r="I12" s="7"/>
      <c r="J12" s="7"/>
      <c r="K12" s="7"/>
      <c r="L12" s="7"/>
      <c r="M12" s="7"/>
      <c r="N12" s="7"/>
      <c r="O12" s="7"/>
      <c r="P12" s="7"/>
      <c r="Q12" s="7"/>
      <c r="R12" s="7"/>
      <c r="S12" s="7"/>
      <c r="T12" s="152"/>
      <c r="U12" s="7"/>
      <c r="V12" s="7"/>
      <c r="W12" s="7"/>
      <c r="X12" s="7"/>
      <c r="Y12" s="7"/>
      <c r="Z12" s="7"/>
      <c r="AA12" s="7"/>
      <c r="AB12" s="7"/>
      <c r="AC12" s="7"/>
      <c r="AD12" s="7"/>
      <c r="AE12" s="423" t="s">
        <v>155</v>
      </c>
      <c r="AF12" s="423"/>
      <c r="AG12" s="424"/>
      <c r="AH12" s="424"/>
      <c r="AI12" s="424"/>
      <c r="AJ12" s="7"/>
      <c r="AK12" s="7"/>
      <c r="AL12" s="7"/>
      <c r="AM12" s="7"/>
      <c r="AN12" s="7"/>
      <c r="AO12" s="7"/>
      <c r="AP12" s="7"/>
      <c r="AQ12" s="7"/>
      <c r="AR12" s="7"/>
      <c r="AS12" s="7"/>
      <c r="AT12" s="283">
        <f>SUM(AT15:AT54)</f>
        <v>0</v>
      </c>
      <c r="AU12" s="283">
        <f>SUM(AU15:AU54)</f>
        <v>0</v>
      </c>
      <c r="AV12" s="7"/>
    </row>
    <row r="13" spans="1:48" s="285" customFormat="1" ht="24.25" customHeight="1" x14ac:dyDescent="0.25">
      <c r="A13" s="417" t="s">
        <v>13</v>
      </c>
      <c r="B13" s="418"/>
      <c r="C13" s="418"/>
      <c r="D13" s="418"/>
      <c r="E13" s="418"/>
      <c r="F13" s="418"/>
      <c r="G13" s="418"/>
      <c r="H13" s="418"/>
      <c r="I13" s="418"/>
      <c r="J13" s="418"/>
      <c r="K13" s="422"/>
      <c r="L13" s="417" t="s">
        <v>23</v>
      </c>
      <c r="M13" s="418"/>
      <c r="N13" s="418"/>
      <c r="O13" s="418"/>
      <c r="P13" s="418"/>
      <c r="Q13" s="418"/>
      <c r="R13" s="418"/>
      <c r="S13" s="418"/>
      <c r="T13" s="422"/>
      <c r="U13" s="257" t="s">
        <v>22</v>
      </c>
      <c r="V13" s="258"/>
      <c r="W13" s="417" t="s">
        <v>21</v>
      </c>
      <c r="X13" s="418"/>
      <c r="Y13" s="418"/>
      <c r="Z13" s="418"/>
      <c r="AA13" s="418"/>
      <c r="AB13" s="422"/>
      <c r="AC13" s="417" t="s">
        <v>383</v>
      </c>
      <c r="AD13" s="418"/>
      <c r="AE13" s="279" t="s">
        <v>208</v>
      </c>
      <c r="AF13" s="256"/>
      <c r="AG13" s="256"/>
      <c r="AH13" s="256"/>
      <c r="AI13" s="256"/>
      <c r="AJ13" s="256"/>
      <c r="AK13" s="256"/>
      <c r="AL13" s="256"/>
      <c r="AM13" s="256"/>
      <c r="AN13" s="256"/>
      <c r="AO13" s="256"/>
      <c r="AP13" s="256"/>
      <c r="AQ13" s="256"/>
      <c r="AR13" s="256"/>
      <c r="AS13" s="256"/>
      <c r="AT13" s="256"/>
      <c r="AU13" s="256"/>
      <c r="AV13" s="181"/>
    </row>
    <row r="14" spans="1:48" s="286" customFormat="1" ht="99" customHeight="1" x14ac:dyDescent="0.25">
      <c r="A14" s="179" t="s">
        <v>20</v>
      </c>
      <c r="B14" s="179" t="s">
        <v>115</v>
      </c>
      <c r="C14" s="179" t="s">
        <v>129</v>
      </c>
      <c r="D14" s="179" t="s">
        <v>142</v>
      </c>
      <c r="E14" s="179" t="s">
        <v>143</v>
      </c>
      <c r="F14" s="179" t="s">
        <v>144</v>
      </c>
      <c r="G14" s="179" t="s">
        <v>145</v>
      </c>
      <c r="H14" s="179" t="s">
        <v>140</v>
      </c>
      <c r="I14" s="179" t="s">
        <v>11</v>
      </c>
      <c r="J14" s="179" t="s">
        <v>385</v>
      </c>
      <c r="K14" s="179" t="s">
        <v>386</v>
      </c>
      <c r="L14" s="179" t="s">
        <v>232</v>
      </c>
      <c r="M14" s="179" t="s">
        <v>403</v>
      </c>
      <c r="N14" s="179" t="s">
        <v>404</v>
      </c>
      <c r="O14" s="179" t="s">
        <v>405</v>
      </c>
      <c r="P14" s="179" t="s">
        <v>406</v>
      </c>
      <c r="Q14" s="179" t="s">
        <v>8</v>
      </c>
      <c r="R14" s="179" t="s">
        <v>7</v>
      </c>
      <c r="S14" s="179" t="s">
        <v>19</v>
      </c>
      <c r="T14" s="282" t="s">
        <v>370</v>
      </c>
      <c r="U14" s="179" t="s">
        <v>363</v>
      </c>
      <c r="V14" s="179" t="s">
        <v>17</v>
      </c>
      <c r="W14" s="78" t="s">
        <v>56</v>
      </c>
      <c r="X14" s="78" t="s">
        <v>16</v>
      </c>
      <c r="Y14" s="78" t="s">
        <v>15</v>
      </c>
      <c r="Z14" s="78" t="s">
        <v>14</v>
      </c>
      <c r="AA14" s="78" t="s">
        <v>233</v>
      </c>
      <c r="AB14" s="78" t="s">
        <v>162</v>
      </c>
      <c r="AC14" s="156" t="s">
        <v>384</v>
      </c>
      <c r="AD14" s="156" t="s">
        <v>382</v>
      </c>
      <c r="AE14" s="157" t="s">
        <v>209</v>
      </c>
      <c r="AF14" s="157" t="s">
        <v>206</v>
      </c>
      <c r="AG14" s="157" t="s">
        <v>210</v>
      </c>
      <c r="AH14" s="157" t="s">
        <v>211</v>
      </c>
      <c r="AI14" s="157" t="s">
        <v>201</v>
      </c>
      <c r="AJ14" s="157" t="s">
        <v>212</v>
      </c>
      <c r="AK14" s="157" t="s">
        <v>380</v>
      </c>
      <c r="AL14" s="157" t="s">
        <v>381</v>
      </c>
      <c r="AM14" s="157" t="s">
        <v>374</v>
      </c>
      <c r="AN14" s="157" t="s">
        <v>375</v>
      </c>
      <c r="AO14" s="157" t="s">
        <v>376</v>
      </c>
      <c r="AP14" s="157" t="s">
        <v>377</v>
      </c>
      <c r="AQ14" s="157" t="s">
        <v>378</v>
      </c>
      <c r="AR14" s="157" t="s">
        <v>379</v>
      </c>
      <c r="AS14" s="157" t="s">
        <v>213</v>
      </c>
      <c r="AT14" s="247" t="s">
        <v>202</v>
      </c>
      <c r="AU14" s="247" t="s">
        <v>358</v>
      </c>
      <c r="AV14" s="158" t="s">
        <v>359</v>
      </c>
    </row>
    <row r="15" spans="1:48" s="286" customFormat="1" ht="48" customHeight="1" x14ac:dyDescent="0.25">
      <c r="A15" s="75">
        <f t="shared" ref="A15:A54" si="0">ROW(A15)-ROW($A$14)</f>
        <v>1</v>
      </c>
      <c r="B15" s="75" t="str">
        <f t="shared" ref="B15:B54" si="1">$C$4&amp;"."&amp;$C$5&amp;"."&amp;$A15&amp;"."&amp;$C$7&amp;"."&amp;$C$8</f>
        <v>..1.RW.</v>
      </c>
      <c r="C15" s="59" t="s">
        <v>97</v>
      </c>
      <c r="D15" s="59"/>
      <c r="E15" s="59"/>
      <c r="F15" s="59"/>
      <c r="G15" s="59" t="s">
        <v>92</v>
      </c>
      <c r="H15" s="60" t="s">
        <v>365</v>
      </c>
      <c r="I15" s="60" t="s">
        <v>366</v>
      </c>
      <c r="J15" s="60">
        <v>6</v>
      </c>
      <c r="K15" s="60" t="s">
        <v>367</v>
      </c>
      <c r="L15" s="280" t="s">
        <v>368</v>
      </c>
      <c r="M15" s="289">
        <v>-34.567799999999998</v>
      </c>
      <c r="N15" s="289">
        <v>-34.6678</v>
      </c>
      <c r="O15" s="289">
        <v>147.101</v>
      </c>
      <c r="P15" s="289">
        <v>147.10149999999999</v>
      </c>
      <c r="Q15" s="293">
        <v>5</v>
      </c>
      <c r="R15" s="293"/>
      <c r="S15" s="63"/>
      <c r="T15" s="154"/>
      <c r="U15" s="61" t="s">
        <v>93</v>
      </c>
      <c r="V15" s="60"/>
      <c r="W15" s="287"/>
      <c r="X15" s="288">
        <f t="shared" ref="X15:X54" si="2">W15*V15</f>
        <v>0</v>
      </c>
      <c r="Y15" s="192" t="str">
        <f>IF(X15&gt;0,'Indirect Costs Calc (VT-Indire)'!$G$12,"")</f>
        <v/>
      </c>
      <c r="Z15" s="192" t="str">
        <f>IF(X15&gt;0,'Contingency Calc (VT-Cont)'!$G$19,"")</f>
        <v/>
      </c>
      <c r="AA15" s="192" t="str">
        <f>IF(X15&gt;0,'Escalation Calculator (VT-CEsc)'!$B$25,"")</f>
        <v/>
      </c>
      <c r="AB15" s="79" t="str">
        <f>IFERROR(SUM(X15*(1+Y15))*((1+Z15)*(1+AA15)),"")</f>
        <v/>
      </c>
      <c r="AC15" s="292"/>
      <c r="AD15" s="292"/>
      <c r="AE15" s="294"/>
      <c r="AF15" s="294"/>
      <c r="AG15" s="294"/>
      <c r="AH15" s="294"/>
      <c r="AI15" s="294"/>
      <c r="AJ15" s="294"/>
      <c r="AK15" s="295"/>
      <c r="AL15" s="295"/>
      <c r="AM15" s="318"/>
      <c r="AN15" s="296"/>
      <c r="AO15" s="306" t="str">
        <f>IF(OR(AM15="",AN15=""),"",AM15*AN15)</f>
        <v/>
      </c>
      <c r="AP15" s="321"/>
      <c r="AQ15" s="321"/>
      <c r="AR15" s="321"/>
      <c r="AS15" s="294"/>
      <c r="AT15" s="303" t="str">
        <f>IFERROR(IF(OR(AS15="",AS15="Pending"),"",SUM(AO15*(1+AP15))*((1+AQ15)*(1+AR15))),"Check recommended values")</f>
        <v/>
      </c>
      <c r="AU15" s="304" t="str">
        <f>IFERROR(IF(OR(AS15="",AS15="Pending"),"",AB15-AT15),"")</f>
        <v/>
      </c>
      <c r="AV15" s="297"/>
    </row>
    <row r="16" spans="1:48" s="286" customFormat="1" ht="38.25" customHeight="1" x14ac:dyDescent="0.25">
      <c r="A16" s="76">
        <f t="shared" si="0"/>
        <v>2</v>
      </c>
      <c r="B16" s="76" t="str">
        <f t="shared" si="1"/>
        <v>..2.RW.</v>
      </c>
      <c r="C16" s="59" t="s">
        <v>97</v>
      </c>
      <c r="D16" s="59"/>
      <c r="E16" s="59"/>
      <c r="F16" s="59"/>
      <c r="G16" s="59" t="s">
        <v>92</v>
      </c>
      <c r="H16" s="62"/>
      <c r="I16" s="62"/>
      <c r="J16" s="62"/>
      <c r="K16" s="62"/>
      <c r="L16" s="62"/>
      <c r="M16" s="290"/>
      <c r="N16" s="291"/>
      <c r="O16" s="290"/>
      <c r="P16" s="291"/>
      <c r="Q16" s="293"/>
      <c r="R16" s="293"/>
      <c r="S16" s="63"/>
      <c r="T16" s="154"/>
      <c r="U16" s="61" t="s">
        <v>93</v>
      </c>
      <c r="V16" s="62"/>
      <c r="W16" s="287"/>
      <c r="X16" s="79">
        <f t="shared" si="2"/>
        <v>0</v>
      </c>
      <c r="Y16" s="192" t="str">
        <f>IF(X16&gt;0,'Indirect Costs Calc (VT-Indire)'!$G$12,"")</f>
        <v/>
      </c>
      <c r="Z16" s="192" t="str">
        <f>IF(X16&gt;0,'Contingency Calc (VT-Cont)'!$G$19,"")</f>
        <v/>
      </c>
      <c r="AA16" s="192" t="str">
        <f>IF(X16&gt;0,'Escalation Calculator (VT-CEsc)'!$B$25,"")</f>
        <v/>
      </c>
      <c r="AB16" s="79" t="str">
        <f t="shared" ref="AB16:AB54" si="3">IFERROR(SUM(X16*(1+Y16))*((1+Z16)*(1+AA16)),"")</f>
        <v/>
      </c>
      <c r="AC16" s="323"/>
      <c r="AD16" s="323"/>
      <c r="AE16" s="294"/>
      <c r="AF16" s="294"/>
      <c r="AG16" s="294"/>
      <c r="AH16" s="294"/>
      <c r="AI16" s="294"/>
      <c r="AJ16" s="294"/>
      <c r="AK16" s="298"/>
      <c r="AL16" s="298"/>
      <c r="AM16" s="320"/>
      <c r="AN16" s="299"/>
      <c r="AO16" s="306" t="str">
        <f t="shared" ref="AO16:AO54" si="4">IF(OR(AM16="",AN16=""),"",AM16*AN16)</f>
        <v/>
      </c>
      <c r="AP16" s="322"/>
      <c r="AQ16" s="322"/>
      <c r="AR16" s="322"/>
      <c r="AS16" s="294"/>
      <c r="AT16" s="303" t="str">
        <f t="shared" ref="AT16:AT54" si="5">IFERROR(IF(OR(AS16="",AS16="Pending"),"",SUM(AO16*(1+AP16))*((1+AQ16)*(1+AR16))),"Check recommended values")</f>
        <v/>
      </c>
      <c r="AU16" s="304" t="str">
        <f t="shared" ref="AU16:AU54" si="6">IFERROR(IF(OR(AS16="",AS16="Pending"),"",AB16-AT16),"")</f>
        <v/>
      </c>
      <c r="AV16" s="297"/>
    </row>
    <row r="17" spans="1:48" s="286" customFormat="1" ht="38.25" customHeight="1" x14ac:dyDescent="0.25">
      <c r="A17" s="76">
        <f t="shared" si="0"/>
        <v>3</v>
      </c>
      <c r="B17" s="76" t="str">
        <f t="shared" si="1"/>
        <v>..3.RW.</v>
      </c>
      <c r="C17" s="59" t="s">
        <v>97</v>
      </c>
      <c r="D17" s="59"/>
      <c r="E17" s="59"/>
      <c r="F17" s="59"/>
      <c r="G17" s="59" t="s">
        <v>92</v>
      </c>
      <c r="H17" s="62"/>
      <c r="I17" s="62"/>
      <c r="J17" s="62"/>
      <c r="K17" s="62"/>
      <c r="L17" s="62"/>
      <c r="M17" s="291"/>
      <c r="N17" s="291"/>
      <c r="O17" s="291"/>
      <c r="P17" s="291"/>
      <c r="Q17" s="293"/>
      <c r="R17" s="293"/>
      <c r="S17" s="63"/>
      <c r="T17" s="154"/>
      <c r="U17" s="61" t="s">
        <v>93</v>
      </c>
      <c r="V17" s="62"/>
      <c r="W17" s="287"/>
      <c r="X17" s="79">
        <f t="shared" si="2"/>
        <v>0</v>
      </c>
      <c r="Y17" s="192" t="str">
        <f>IF(X17&gt;0,'Indirect Costs Calc (VT-Indire)'!$G$12,"")</f>
        <v/>
      </c>
      <c r="Z17" s="192" t="str">
        <f>IF(X17&gt;0,'Contingency Calc (VT-Cont)'!$G$19,"")</f>
        <v/>
      </c>
      <c r="AA17" s="192" t="str">
        <f>IF(X17&gt;0,'Escalation Calculator (VT-CEsc)'!$B$25,"")</f>
        <v/>
      </c>
      <c r="AB17" s="79" t="str">
        <f t="shared" si="3"/>
        <v/>
      </c>
      <c r="AC17" s="323"/>
      <c r="AD17" s="323"/>
      <c r="AE17" s="294"/>
      <c r="AF17" s="294"/>
      <c r="AG17" s="294"/>
      <c r="AH17" s="294"/>
      <c r="AI17" s="294"/>
      <c r="AJ17" s="294"/>
      <c r="AK17" s="298"/>
      <c r="AL17" s="298"/>
      <c r="AM17" s="320"/>
      <c r="AN17" s="299"/>
      <c r="AO17" s="306" t="str">
        <f t="shared" si="4"/>
        <v/>
      </c>
      <c r="AP17" s="322"/>
      <c r="AQ17" s="322"/>
      <c r="AR17" s="322"/>
      <c r="AS17" s="294"/>
      <c r="AT17" s="303" t="str">
        <f t="shared" si="5"/>
        <v/>
      </c>
      <c r="AU17" s="304" t="str">
        <f t="shared" si="6"/>
        <v/>
      </c>
      <c r="AV17" s="297"/>
    </row>
    <row r="18" spans="1:48" s="286" customFormat="1" ht="38.25" customHeight="1" x14ac:dyDescent="0.25">
      <c r="A18" s="76">
        <f t="shared" si="0"/>
        <v>4</v>
      </c>
      <c r="B18" s="76" t="str">
        <f t="shared" si="1"/>
        <v>..4.RW.</v>
      </c>
      <c r="C18" s="59" t="s">
        <v>97</v>
      </c>
      <c r="D18" s="59"/>
      <c r="E18" s="59"/>
      <c r="F18" s="59"/>
      <c r="G18" s="59" t="s">
        <v>92</v>
      </c>
      <c r="H18" s="62"/>
      <c r="I18" s="62"/>
      <c r="J18" s="62"/>
      <c r="K18" s="62"/>
      <c r="L18" s="62"/>
      <c r="M18" s="291"/>
      <c r="N18" s="291"/>
      <c r="O18" s="291"/>
      <c r="P18" s="291"/>
      <c r="Q18" s="293"/>
      <c r="R18" s="293"/>
      <c r="S18" s="63"/>
      <c r="T18" s="154"/>
      <c r="U18" s="61" t="s">
        <v>93</v>
      </c>
      <c r="V18" s="62"/>
      <c r="W18" s="287"/>
      <c r="X18" s="79">
        <f t="shared" si="2"/>
        <v>0</v>
      </c>
      <c r="Y18" s="192" t="str">
        <f>IF(X18&gt;0,'Indirect Costs Calc (VT-Indire)'!$G$12,"")</f>
        <v/>
      </c>
      <c r="Z18" s="192" t="str">
        <f>IF(X18&gt;0,'Contingency Calc (VT-Cont)'!$G$19,"")</f>
        <v/>
      </c>
      <c r="AA18" s="192" t="str">
        <f>IF(X18&gt;0,'Escalation Calculator (VT-CEsc)'!$B$25,"")</f>
        <v/>
      </c>
      <c r="AB18" s="79" t="str">
        <f t="shared" si="3"/>
        <v/>
      </c>
      <c r="AC18" s="323"/>
      <c r="AD18" s="323"/>
      <c r="AE18" s="294"/>
      <c r="AF18" s="294"/>
      <c r="AG18" s="294"/>
      <c r="AH18" s="294"/>
      <c r="AI18" s="294"/>
      <c r="AJ18" s="294"/>
      <c r="AK18" s="298"/>
      <c r="AL18" s="298"/>
      <c r="AM18" s="320"/>
      <c r="AN18" s="299"/>
      <c r="AO18" s="306" t="str">
        <f t="shared" si="4"/>
        <v/>
      </c>
      <c r="AP18" s="322"/>
      <c r="AQ18" s="322"/>
      <c r="AR18" s="322"/>
      <c r="AS18" s="294"/>
      <c r="AT18" s="303" t="str">
        <f t="shared" si="5"/>
        <v/>
      </c>
      <c r="AU18" s="304" t="str">
        <f t="shared" si="6"/>
        <v/>
      </c>
      <c r="AV18" s="297"/>
    </row>
    <row r="19" spans="1:48" s="286" customFormat="1" ht="38.25" customHeight="1" x14ac:dyDescent="0.25">
      <c r="A19" s="76">
        <f t="shared" si="0"/>
        <v>5</v>
      </c>
      <c r="B19" s="76" t="str">
        <f t="shared" si="1"/>
        <v>..5.RW.</v>
      </c>
      <c r="C19" s="59" t="s">
        <v>97</v>
      </c>
      <c r="D19" s="59"/>
      <c r="E19" s="59"/>
      <c r="F19" s="59"/>
      <c r="G19" s="59" t="s">
        <v>92</v>
      </c>
      <c r="H19" s="62"/>
      <c r="I19" s="62"/>
      <c r="J19" s="62"/>
      <c r="K19" s="62"/>
      <c r="L19" s="62"/>
      <c r="M19" s="291"/>
      <c r="N19" s="291"/>
      <c r="O19" s="291"/>
      <c r="P19" s="291"/>
      <c r="Q19" s="293"/>
      <c r="R19" s="293"/>
      <c r="S19" s="63"/>
      <c r="T19" s="154"/>
      <c r="U19" s="61" t="s">
        <v>93</v>
      </c>
      <c r="V19" s="62"/>
      <c r="W19" s="287"/>
      <c r="X19" s="79">
        <f t="shared" si="2"/>
        <v>0</v>
      </c>
      <c r="Y19" s="192" t="str">
        <f>IF(X19&gt;0,'Indirect Costs Calc (VT-Indire)'!$G$12,"")</f>
        <v/>
      </c>
      <c r="Z19" s="192" t="str">
        <f>IF(X19&gt;0,'Contingency Calc (VT-Cont)'!$G$19,"")</f>
        <v/>
      </c>
      <c r="AA19" s="192" t="str">
        <f>IF(X19&gt;0,'Escalation Calculator (VT-CEsc)'!$B$25,"")</f>
        <v/>
      </c>
      <c r="AB19" s="79" t="str">
        <f t="shared" si="3"/>
        <v/>
      </c>
      <c r="AC19" s="323"/>
      <c r="AD19" s="323"/>
      <c r="AE19" s="294"/>
      <c r="AF19" s="294"/>
      <c r="AG19" s="294"/>
      <c r="AH19" s="294"/>
      <c r="AI19" s="294"/>
      <c r="AJ19" s="294"/>
      <c r="AK19" s="298"/>
      <c r="AL19" s="298"/>
      <c r="AM19" s="320"/>
      <c r="AN19" s="299"/>
      <c r="AO19" s="306" t="str">
        <f t="shared" si="4"/>
        <v/>
      </c>
      <c r="AP19" s="322"/>
      <c r="AQ19" s="322"/>
      <c r="AR19" s="322"/>
      <c r="AS19" s="294"/>
      <c r="AT19" s="303" t="str">
        <f t="shared" si="5"/>
        <v/>
      </c>
      <c r="AU19" s="304" t="str">
        <f t="shared" si="6"/>
        <v/>
      </c>
      <c r="AV19" s="297"/>
    </row>
    <row r="20" spans="1:48" s="286" customFormat="1" ht="38.25" customHeight="1" x14ac:dyDescent="0.25">
      <c r="A20" s="76">
        <f t="shared" si="0"/>
        <v>6</v>
      </c>
      <c r="B20" s="76" t="str">
        <f t="shared" si="1"/>
        <v>..6.RW.</v>
      </c>
      <c r="C20" s="59" t="s">
        <v>97</v>
      </c>
      <c r="D20" s="59"/>
      <c r="E20" s="59"/>
      <c r="F20" s="59"/>
      <c r="G20" s="59" t="s">
        <v>92</v>
      </c>
      <c r="H20" s="62"/>
      <c r="I20" s="62"/>
      <c r="J20" s="62"/>
      <c r="K20" s="62"/>
      <c r="L20" s="62"/>
      <c r="M20" s="291"/>
      <c r="N20" s="291"/>
      <c r="O20" s="291"/>
      <c r="P20" s="291"/>
      <c r="Q20" s="293"/>
      <c r="R20" s="293"/>
      <c r="S20" s="63"/>
      <c r="T20" s="154"/>
      <c r="U20" s="61" t="s">
        <v>93</v>
      </c>
      <c r="V20" s="62"/>
      <c r="W20" s="287"/>
      <c r="X20" s="79">
        <f t="shared" si="2"/>
        <v>0</v>
      </c>
      <c r="Y20" s="192" t="str">
        <f>IF(X20&gt;0,'Indirect Costs Calc (VT-Indire)'!$G$12,"")</f>
        <v/>
      </c>
      <c r="Z20" s="192" t="str">
        <f>IF(X20&gt;0,'Contingency Calc (VT-Cont)'!$G$19,"")</f>
        <v/>
      </c>
      <c r="AA20" s="192" t="str">
        <f>IF(X20&gt;0,'Escalation Calculator (VT-CEsc)'!$B$25,"")</f>
        <v/>
      </c>
      <c r="AB20" s="79" t="str">
        <f t="shared" si="3"/>
        <v/>
      </c>
      <c r="AC20" s="323"/>
      <c r="AD20" s="323"/>
      <c r="AE20" s="294"/>
      <c r="AF20" s="294"/>
      <c r="AG20" s="294"/>
      <c r="AH20" s="294"/>
      <c r="AI20" s="294"/>
      <c r="AJ20" s="294"/>
      <c r="AK20" s="298"/>
      <c r="AL20" s="298"/>
      <c r="AM20" s="320"/>
      <c r="AN20" s="299"/>
      <c r="AO20" s="306" t="str">
        <f t="shared" si="4"/>
        <v/>
      </c>
      <c r="AP20" s="322"/>
      <c r="AQ20" s="322"/>
      <c r="AR20" s="322"/>
      <c r="AS20" s="294"/>
      <c r="AT20" s="303" t="str">
        <f t="shared" si="5"/>
        <v/>
      </c>
      <c r="AU20" s="304" t="str">
        <f t="shared" si="6"/>
        <v/>
      </c>
      <c r="AV20" s="297"/>
    </row>
    <row r="21" spans="1:48" s="286" customFormat="1" ht="38.25" customHeight="1" x14ac:dyDescent="0.25">
      <c r="A21" s="76">
        <f t="shared" si="0"/>
        <v>7</v>
      </c>
      <c r="B21" s="76" t="str">
        <f t="shared" si="1"/>
        <v>..7.RW.</v>
      </c>
      <c r="C21" s="59" t="s">
        <v>97</v>
      </c>
      <c r="D21" s="59"/>
      <c r="E21" s="59"/>
      <c r="F21" s="59"/>
      <c r="G21" s="59" t="s">
        <v>92</v>
      </c>
      <c r="H21" s="62"/>
      <c r="I21" s="62"/>
      <c r="J21" s="62"/>
      <c r="K21" s="62"/>
      <c r="L21" s="62"/>
      <c r="M21" s="291"/>
      <c r="N21" s="291"/>
      <c r="O21" s="291"/>
      <c r="P21" s="291"/>
      <c r="Q21" s="293"/>
      <c r="R21" s="293"/>
      <c r="S21" s="63"/>
      <c r="T21" s="154"/>
      <c r="U21" s="61" t="s">
        <v>93</v>
      </c>
      <c r="V21" s="62"/>
      <c r="W21" s="287"/>
      <c r="X21" s="79">
        <f t="shared" si="2"/>
        <v>0</v>
      </c>
      <c r="Y21" s="192" t="str">
        <f>IF(X21&gt;0,'Indirect Costs Calc (VT-Indire)'!$G$12,"")</f>
        <v/>
      </c>
      <c r="Z21" s="192" t="str">
        <f>IF(X21&gt;0,'Contingency Calc (VT-Cont)'!$G$19,"")</f>
        <v/>
      </c>
      <c r="AA21" s="192" t="str">
        <f>IF(X21&gt;0,'Escalation Calculator (VT-CEsc)'!$B$25,"")</f>
        <v/>
      </c>
      <c r="AB21" s="79" t="str">
        <f t="shared" si="3"/>
        <v/>
      </c>
      <c r="AC21" s="323"/>
      <c r="AD21" s="323"/>
      <c r="AE21" s="294"/>
      <c r="AF21" s="294"/>
      <c r="AG21" s="294"/>
      <c r="AH21" s="294"/>
      <c r="AI21" s="294"/>
      <c r="AJ21" s="294"/>
      <c r="AK21" s="298"/>
      <c r="AL21" s="298"/>
      <c r="AM21" s="320"/>
      <c r="AN21" s="299"/>
      <c r="AO21" s="306" t="str">
        <f t="shared" si="4"/>
        <v/>
      </c>
      <c r="AP21" s="322"/>
      <c r="AQ21" s="322"/>
      <c r="AR21" s="322"/>
      <c r="AS21" s="294"/>
      <c r="AT21" s="303" t="str">
        <f t="shared" si="5"/>
        <v/>
      </c>
      <c r="AU21" s="304" t="str">
        <f t="shared" si="6"/>
        <v/>
      </c>
      <c r="AV21" s="297"/>
    </row>
    <row r="22" spans="1:48" s="286" customFormat="1" ht="38.25" customHeight="1" x14ac:dyDescent="0.25">
      <c r="A22" s="76">
        <f t="shared" si="0"/>
        <v>8</v>
      </c>
      <c r="B22" s="76" t="str">
        <f t="shared" si="1"/>
        <v>..8.RW.</v>
      </c>
      <c r="C22" s="59" t="s">
        <v>97</v>
      </c>
      <c r="D22" s="59"/>
      <c r="E22" s="59"/>
      <c r="F22" s="59"/>
      <c r="G22" s="59" t="s">
        <v>92</v>
      </c>
      <c r="H22" s="62"/>
      <c r="I22" s="62"/>
      <c r="J22" s="62"/>
      <c r="K22" s="62"/>
      <c r="L22" s="62"/>
      <c r="M22" s="291"/>
      <c r="N22" s="291"/>
      <c r="O22" s="291"/>
      <c r="P22" s="291"/>
      <c r="Q22" s="293"/>
      <c r="R22" s="293"/>
      <c r="S22" s="63"/>
      <c r="T22" s="154"/>
      <c r="U22" s="61" t="s">
        <v>93</v>
      </c>
      <c r="V22" s="62"/>
      <c r="W22" s="287"/>
      <c r="X22" s="79">
        <f t="shared" si="2"/>
        <v>0</v>
      </c>
      <c r="Y22" s="192" t="str">
        <f>IF(X22&gt;0,'Indirect Costs Calc (VT-Indire)'!$G$12,"")</f>
        <v/>
      </c>
      <c r="Z22" s="192" t="str">
        <f>IF(X22&gt;0,'Contingency Calc (VT-Cont)'!$G$19,"")</f>
        <v/>
      </c>
      <c r="AA22" s="192" t="str">
        <f>IF(X22&gt;0,'Escalation Calculator (VT-CEsc)'!$B$25,"")</f>
        <v/>
      </c>
      <c r="AB22" s="79" t="str">
        <f t="shared" si="3"/>
        <v/>
      </c>
      <c r="AC22" s="323"/>
      <c r="AD22" s="323"/>
      <c r="AE22" s="294"/>
      <c r="AF22" s="294"/>
      <c r="AG22" s="294"/>
      <c r="AH22" s="294"/>
      <c r="AI22" s="294"/>
      <c r="AJ22" s="294"/>
      <c r="AK22" s="298"/>
      <c r="AL22" s="298"/>
      <c r="AM22" s="320"/>
      <c r="AN22" s="299"/>
      <c r="AO22" s="306" t="str">
        <f t="shared" si="4"/>
        <v/>
      </c>
      <c r="AP22" s="322"/>
      <c r="AQ22" s="322"/>
      <c r="AR22" s="322"/>
      <c r="AS22" s="294"/>
      <c r="AT22" s="303" t="str">
        <f t="shared" si="5"/>
        <v/>
      </c>
      <c r="AU22" s="304" t="str">
        <f t="shared" si="6"/>
        <v/>
      </c>
      <c r="AV22" s="297"/>
    </row>
    <row r="23" spans="1:48" s="286" customFormat="1" ht="38.25" customHeight="1" x14ac:dyDescent="0.25">
      <c r="A23" s="76">
        <f t="shared" si="0"/>
        <v>9</v>
      </c>
      <c r="B23" s="76" t="str">
        <f t="shared" si="1"/>
        <v>..9.RW.</v>
      </c>
      <c r="C23" s="59" t="s">
        <v>97</v>
      </c>
      <c r="D23" s="59"/>
      <c r="E23" s="59"/>
      <c r="F23" s="59"/>
      <c r="G23" s="59" t="s">
        <v>92</v>
      </c>
      <c r="H23" s="62"/>
      <c r="I23" s="62"/>
      <c r="J23" s="62"/>
      <c r="K23" s="62"/>
      <c r="L23" s="62"/>
      <c r="M23" s="291"/>
      <c r="N23" s="291"/>
      <c r="O23" s="291"/>
      <c r="P23" s="291"/>
      <c r="Q23" s="293"/>
      <c r="R23" s="293"/>
      <c r="S23" s="63"/>
      <c r="T23" s="154"/>
      <c r="U23" s="61" t="s">
        <v>93</v>
      </c>
      <c r="V23" s="62"/>
      <c r="W23" s="287"/>
      <c r="X23" s="79">
        <f t="shared" si="2"/>
        <v>0</v>
      </c>
      <c r="Y23" s="192" t="str">
        <f>IF(X23&gt;0,'Indirect Costs Calc (VT-Indire)'!$G$12,"")</f>
        <v/>
      </c>
      <c r="Z23" s="192" t="str">
        <f>IF(X23&gt;0,'Contingency Calc (VT-Cont)'!$G$19,"")</f>
        <v/>
      </c>
      <c r="AA23" s="192" t="str">
        <f>IF(X23&gt;0,'Escalation Calculator (VT-CEsc)'!$B$25,"")</f>
        <v/>
      </c>
      <c r="AB23" s="79" t="str">
        <f t="shared" si="3"/>
        <v/>
      </c>
      <c r="AC23" s="323"/>
      <c r="AD23" s="323"/>
      <c r="AE23" s="294"/>
      <c r="AF23" s="294"/>
      <c r="AG23" s="294"/>
      <c r="AH23" s="294"/>
      <c r="AI23" s="294"/>
      <c r="AJ23" s="294"/>
      <c r="AK23" s="298"/>
      <c r="AL23" s="298"/>
      <c r="AM23" s="320"/>
      <c r="AN23" s="299"/>
      <c r="AO23" s="306" t="str">
        <f t="shared" si="4"/>
        <v/>
      </c>
      <c r="AP23" s="322"/>
      <c r="AQ23" s="322"/>
      <c r="AR23" s="322"/>
      <c r="AS23" s="294"/>
      <c r="AT23" s="303" t="str">
        <f t="shared" si="5"/>
        <v/>
      </c>
      <c r="AU23" s="304" t="str">
        <f t="shared" si="6"/>
        <v/>
      </c>
      <c r="AV23" s="297"/>
    </row>
    <row r="24" spans="1:48" s="286" customFormat="1" ht="38.25" customHeight="1" x14ac:dyDescent="0.25">
      <c r="A24" s="76">
        <f t="shared" si="0"/>
        <v>10</v>
      </c>
      <c r="B24" s="76" t="str">
        <f t="shared" si="1"/>
        <v>..10.RW.</v>
      </c>
      <c r="C24" s="59" t="s">
        <v>97</v>
      </c>
      <c r="D24" s="59"/>
      <c r="E24" s="59"/>
      <c r="F24" s="59"/>
      <c r="G24" s="59" t="s">
        <v>92</v>
      </c>
      <c r="H24" s="62"/>
      <c r="I24" s="62"/>
      <c r="J24" s="62"/>
      <c r="K24" s="62"/>
      <c r="L24" s="62"/>
      <c r="M24" s="291"/>
      <c r="N24" s="291"/>
      <c r="O24" s="291"/>
      <c r="P24" s="291"/>
      <c r="Q24" s="293"/>
      <c r="R24" s="293"/>
      <c r="S24" s="63"/>
      <c r="T24" s="154"/>
      <c r="U24" s="61" t="s">
        <v>93</v>
      </c>
      <c r="V24" s="62"/>
      <c r="W24" s="287"/>
      <c r="X24" s="79">
        <f t="shared" si="2"/>
        <v>0</v>
      </c>
      <c r="Y24" s="192" t="str">
        <f>IF(X24&gt;0,'Indirect Costs Calc (VT-Indire)'!$G$12,"")</f>
        <v/>
      </c>
      <c r="Z24" s="192" t="str">
        <f>IF(X24&gt;0,'Contingency Calc (VT-Cont)'!$G$19,"")</f>
        <v/>
      </c>
      <c r="AA24" s="192" t="str">
        <f>IF(X24&gt;0,'Escalation Calculator (VT-CEsc)'!$B$25,"")</f>
        <v/>
      </c>
      <c r="AB24" s="79" t="str">
        <f t="shared" si="3"/>
        <v/>
      </c>
      <c r="AC24" s="323"/>
      <c r="AD24" s="323"/>
      <c r="AE24" s="294"/>
      <c r="AF24" s="294"/>
      <c r="AG24" s="294"/>
      <c r="AH24" s="294"/>
      <c r="AI24" s="294"/>
      <c r="AJ24" s="294"/>
      <c r="AK24" s="298"/>
      <c r="AL24" s="298"/>
      <c r="AM24" s="320"/>
      <c r="AN24" s="299"/>
      <c r="AO24" s="306" t="str">
        <f t="shared" si="4"/>
        <v/>
      </c>
      <c r="AP24" s="322"/>
      <c r="AQ24" s="322"/>
      <c r="AR24" s="322"/>
      <c r="AS24" s="294"/>
      <c r="AT24" s="303" t="str">
        <f t="shared" si="5"/>
        <v/>
      </c>
      <c r="AU24" s="304" t="str">
        <f t="shared" si="6"/>
        <v/>
      </c>
      <c r="AV24" s="297"/>
    </row>
    <row r="25" spans="1:48" s="286" customFormat="1" ht="38.25" customHeight="1" x14ac:dyDescent="0.25">
      <c r="A25" s="76">
        <f t="shared" si="0"/>
        <v>11</v>
      </c>
      <c r="B25" s="76" t="str">
        <f t="shared" si="1"/>
        <v>..11.RW.</v>
      </c>
      <c r="C25" s="59" t="s">
        <v>97</v>
      </c>
      <c r="D25" s="59"/>
      <c r="E25" s="59"/>
      <c r="F25" s="59"/>
      <c r="G25" s="59" t="s">
        <v>92</v>
      </c>
      <c r="H25" s="62"/>
      <c r="I25" s="62"/>
      <c r="J25" s="62"/>
      <c r="K25" s="62"/>
      <c r="L25" s="62"/>
      <c r="M25" s="291"/>
      <c r="N25" s="291"/>
      <c r="O25" s="291"/>
      <c r="P25" s="291"/>
      <c r="Q25" s="293"/>
      <c r="R25" s="293"/>
      <c r="S25" s="63"/>
      <c r="T25" s="154"/>
      <c r="U25" s="61" t="s">
        <v>93</v>
      </c>
      <c r="V25" s="62"/>
      <c r="W25" s="287"/>
      <c r="X25" s="79">
        <f t="shared" si="2"/>
        <v>0</v>
      </c>
      <c r="Y25" s="192" t="str">
        <f>IF(X25&gt;0,'Indirect Costs Calc (VT-Indire)'!$G$12,"")</f>
        <v/>
      </c>
      <c r="Z25" s="192" t="str">
        <f>IF(X25&gt;0,'Contingency Calc (VT-Cont)'!$G$19,"")</f>
        <v/>
      </c>
      <c r="AA25" s="192" t="str">
        <f>IF(X25&gt;0,'Escalation Calculator (VT-CEsc)'!$B$25,"")</f>
        <v/>
      </c>
      <c r="AB25" s="79" t="str">
        <f t="shared" si="3"/>
        <v/>
      </c>
      <c r="AC25" s="323"/>
      <c r="AD25" s="323"/>
      <c r="AE25" s="294"/>
      <c r="AF25" s="294"/>
      <c r="AG25" s="294"/>
      <c r="AH25" s="294"/>
      <c r="AI25" s="294"/>
      <c r="AJ25" s="294"/>
      <c r="AK25" s="298"/>
      <c r="AL25" s="298"/>
      <c r="AM25" s="320"/>
      <c r="AN25" s="299"/>
      <c r="AO25" s="306" t="str">
        <f t="shared" si="4"/>
        <v/>
      </c>
      <c r="AP25" s="322"/>
      <c r="AQ25" s="322"/>
      <c r="AR25" s="322"/>
      <c r="AS25" s="294"/>
      <c r="AT25" s="303" t="str">
        <f t="shared" si="5"/>
        <v/>
      </c>
      <c r="AU25" s="304" t="str">
        <f t="shared" si="6"/>
        <v/>
      </c>
      <c r="AV25" s="297"/>
    </row>
    <row r="26" spans="1:48" s="286" customFormat="1" ht="38.25" customHeight="1" x14ac:dyDescent="0.25">
      <c r="A26" s="76">
        <f t="shared" si="0"/>
        <v>12</v>
      </c>
      <c r="B26" s="76" t="str">
        <f t="shared" si="1"/>
        <v>..12.RW.</v>
      </c>
      <c r="C26" s="59" t="s">
        <v>97</v>
      </c>
      <c r="D26" s="59"/>
      <c r="E26" s="59"/>
      <c r="F26" s="59"/>
      <c r="G26" s="59" t="s">
        <v>92</v>
      </c>
      <c r="H26" s="62"/>
      <c r="I26" s="62"/>
      <c r="J26" s="62"/>
      <c r="K26" s="62"/>
      <c r="L26" s="62"/>
      <c r="M26" s="291"/>
      <c r="N26" s="291"/>
      <c r="O26" s="291"/>
      <c r="P26" s="291"/>
      <c r="Q26" s="293"/>
      <c r="R26" s="293"/>
      <c r="S26" s="63"/>
      <c r="T26" s="154"/>
      <c r="U26" s="61" t="s">
        <v>93</v>
      </c>
      <c r="V26" s="62"/>
      <c r="W26" s="287"/>
      <c r="X26" s="79">
        <f t="shared" si="2"/>
        <v>0</v>
      </c>
      <c r="Y26" s="192" t="str">
        <f>IF(X26&gt;0,'Indirect Costs Calc (VT-Indire)'!$G$12,"")</f>
        <v/>
      </c>
      <c r="Z26" s="192" t="str">
        <f>IF(X26&gt;0,'Contingency Calc (VT-Cont)'!$G$19,"")</f>
        <v/>
      </c>
      <c r="AA26" s="192" t="str">
        <f>IF(X26&gt;0,'Escalation Calculator (VT-CEsc)'!$B$25,"")</f>
        <v/>
      </c>
      <c r="AB26" s="79" t="str">
        <f t="shared" si="3"/>
        <v/>
      </c>
      <c r="AC26" s="323"/>
      <c r="AD26" s="323"/>
      <c r="AE26" s="294"/>
      <c r="AF26" s="294"/>
      <c r="AG26" s="294"/>
      <c r="AH26" s="294"/>
      <c r="AI26" s="294"/>
      <c r="AJ26" s="294"/>
      <c r="AK26" s="298"/>
      <c r="AL26" s="298"/>
      <c r="AM26" s="320"/>
      <c r="AN26" s="299"/>
      <c r="AO26" s="306" t="str">
        <f t="shared" si="4"/>
        <v/>
      </c>
      <c r="AP26" s="322"/>
      <c r="AQ26" s="322"/>
      <c r="AR26" s="322"/>
      <c r="AS26" s="294"/>
      <c r="AT26" s="303" t="str">
        <f t="shared" si="5"/>
        <v/>
      </c>
      <c r="AU26" s="304" t="str">
        <f t="shared" si="6"/>
        <v/>
      </c>
      <c r="AV26" s="297"/>
    </row>
    <row r="27" spans="1:48" s="286" customFormat="1" ht="38.25" customHeight="1" x14ac:dyDescent="0.25">
      <c r="A27" s="76">
        <f t="shared" si="0"/>
        <v>13</v>
      </c>
      <c r="B27" s="76" t="str">
        <f t="shared" si="1"/>
        <v>..13.RW.</v>
      </c>
      <c r="C27" s="59" t="s">
        <v>97</v>
      </c>
      <c r="D27" s="59"/>
      <c r="E27" s="59"/>
      <c r="F27" s="59"/>
      <c r="G27" s="59" t="s">
        <v>92</v>
      </c>
      <c r="H27" s="62"/>
      <c r="I27" s="62"/>
      <c r="J27" s="62"/>
      <c r="K27" s="62"/>
      <c r="L27" s="62"/>
      <c r="M27" s="291"/>
      <c r="N27" s="291"/>
      <c r="O27" s="291"/>
      <c r="P27" s="291"/>
      <c r="Q27" s="293"/>
      <c r="R27" s="293"/>
      <c r="S27" s="63"/>
      <c r="T27" s="154"/>
      <c r="U27" s="61" t="s">
        <v>93</v>
      </c>
      <c r="V27" s="62"/>
      <c r="W27" s="287"/>
      <c r="X27" s="79">
        <f t="shared" si="2"/>
        <v>0</v>
      </c>
      <c r="Y27" s="192" t="str">
        <f>IF(X27&gt;0,'Indirect Costs Calc (VT-Indire)'!$G$12,"")</f>
        <v/>
      </c>
      <c r="Z27" s="192" t="str">
        <f>IF(X27&gt;0,'Contingency Calc (VT-Cont)'!$G$19,"")</f>
        <v/>
      </c>
      <c r="AA27" s="192" t="str">
        <f>IF(X27&gt;0,'Escalation Calculator (VT-CEsc)'!$B$25,"")</f>
        <v/>
      </c>
      <c r="AB27" s="79" t="str">
        <f t="shared" si="3"/>
        <v/>
      </c>
      <c r="AC27" s="323"/>
      <c r="AD27" s="323"/>
      <c r="AE27" s="294"/>
      <c r="AF27" s="294"/>
      <c r="AG27" s="294"/>
      <c r="AH27" s="294"/>
      <c r="AI27" s="294"/>
      <c r="AJ27" s="294"/>
      <c r="AK27" s="298"/>
      <c r="AL27" s="298"/>
      <c r="AM27" s="320"/>
      <c r="AN27" s="299"/>
      <c r="AO27" s="306" t="str">
        <f t="shared" si="4"/>
        <v/>
      </c>
      <c r="AP27" s="322"/>
      <c r="AQ27" s="322"/>
      <c r="AR27" s="322"/>
      <c r="AS27" s="294"/>
      <c r="AT27" s="303" t="str">
        <f t="shared" si="5"/>
        <v/>
      </c>
      <c r="AU27" s="304" t="str">
        <f t="shared" si="6"/>
        <v/>
      </c>
      <c r="AV27" s="297"/>
    </row>
    <row r="28" spans="1:48" s="286" customFormat="1" ht="38.25" customHeight="1" x14ac:dyDescent="0.25">
      <c r="A28" s="76">
        <f t="shared" si="0"/>
        <v>14</v>
      </c>
      <c r="B28" s="76" t="str">
        <f t="shared" si="1"/>
        <v>..14.RW.</v>
      </c>
      <c r="C28" s="59" t="s">
        <v>97</v>
      </c>
      <c r="D28" s="59"/>
      <c r="E28" s="59"/>
      <c r="F28" s="59"/>
      <c r="G28" s="59" t="s">
        <v>92</v>
      </c>
      <c r="H28" s="62"/>
      <c r="I28" s="62"/>
      <c r="J28" s="62"/>
      <c r="K28" s="62"/>
      <c r="L28" s="62"/>
      <c r="M28" s="291"/>
      <c r="N28" s="291"/>
      <c r="O28" s="291"/>
      <c r="P28" s="291"/>
      <c r="Q28" s="293"/>
      <c r="R28" s="293"/>
      <c r="S28" s="63"/>
      <c r="T28" s="154"/>
      <c r="U28" s="61" t="s">
        <v>93</v>
      </c>
      <c r="V28" s="62"/>
      <c r="W28" s="287"/>
      <c r="X28" s="79">
        <f t="shared" si="2"/>
        <v>0</v>
      </c>
      <c r="Y28" s="192" t="str">
        <f>IF(X28&gt;0,'Indirect Costs Calc (VT-Indire)'!$G$12,"")</f>
        <v/>
      </c>
      <c r="Z28" s="192" t="str">
        <f>IF(X28&gt;0,'Contingency Calc (VT-Cont)'!$G$19,"")</f>
        <v/>
      </c>
      <c r="AA28" s="192" t="str">
        <f>IF(X28&gt;0,'Escalation Calculator (VT-CEsc)'!$B$25,"")</f>
        <v/>
      </c>
      <c r="AB28" s="79" t="str">
        <f t="shared" si="3"/>
        <v/>
      </c>
      <c r="AC28" s="323"/>
      <c r="AD28" s="323"/>
      <c r="AE28" s="294"/>
      <c r="AF28" s="294"/>
      <c r="AG28" s="294"/>
      <c r="AH28" s="294"/>
      <c r="AI28" s="294"/>
      <c r="AJ28" s="294"/>
      <c r="AK28" s="298"/>
      <c r="AL28" s="298"/>
      <c r="AM28" s="320"/>
      <c r="AN28" s="299"/>
      <c r="AO28" s="306" t="str">
        <f t="shared" si="4"/>
        <v/>
      </c>
      <c r="AP28" s="322"/>
      <c r="AQ28" s="322"/>
      <c r="AR28" s="322"/>
      <c r="AS28" s="294"/>
      <c r="AT28" s="303" t="str">
        <f t="shared" si="5"/>
        <v/>
      </c>
      <c r="AU28" s="304" t="str">
        <f t="shared" si="6"/>
        <v/>
      </c>
      <c r="AV28" s="297"/>
    </row>
    <row r="29" spans="1:48" s="286" customFormat="1" ht="38.25" customHeight="1" x14ac:dyDescent="0.25">
      <c r="A29" s="76">
        <f t="shared" si="0"/>
        <v>15</v>
      </c>
      <c r="B29" s="76" t="str">
        <f t="shared" si="1"/>
        <v>..15.RW.</v>
      </c>
      <c r="C29" s="59" t="s">
        <v>97</v>
      </c>
      <c r="D29" s="59"/>
      <c r="E29" s="59"/>
      <c r="F29" s="59"/>
      <c r="G29" s="59" t="s">
        <v>92</v>
      </c>
      <c r="H29" s="62"/>
      <c r="I29" s="62"/>
      <c r="J29" s="62"/>
      <c r="K29" s="62"/>
      <c r="L29" s="62"/>
      <c r="M29" s="291"/>
      <c r="N29" s="291"/>
      <c r="O29" s="291"/>
      <c r="P29" s="291"/>
      <c r="Q29" s="293"/>
      <c r="R29" s="293"/>
      <c r="S29" s="63"/>
      <c r="T29" s="154"/>
      <c r="U29" s="61" t="s">
        <v>93</v>
      </c>
      <c r="V29" s="62"/>
      <c r="W29" s="287"/>
      <c r="X29" s="79">
        <f t="shared" si="2"/>
        <v>0</v>
      </c>
      <c r="Y29" s="192" t="str">
        <f>IF(X29&gt;0,'Indirect Costs Calc (VT-Indire)'!$G$12,"")</f>
        <v/>
      </c>
      <c r="Z29" s="192" t="str">
        <f>IF(X29&gt;0,'Contingency Calc (VT-Cont)'!$G$19,"")</f>
        <v/>
      </c>
      <c r="AA29" s="192" t="str">
        <f>IF(X29&gt;0,'Escalation Calculator (VT-CEsc)'!$B$25,"")</f>
        <v/>
      </c>
      <c r="AB29" s="79" t="str">
        <f t="shared" si="3"/>
        <v/>
      </c>
      <c r="AC29" s="323"/>
      <c r="AD29" s="323"/>
      <c r="AE29" s="294"/>
      <c r="AF29" s="294"/>
      <c r="AG29" s="294"/>
      <c r="AH29" s="294"/>
      <c r="AI29" s="294"/>
      <c r="AJ29" s="294"/>
      <c r="AK29" s="298"/>
      <c r="AL29" s="298"/>
      <c r="AM29" s="320"/>
      <c r="AN29" s="299"/>
      <c r="AO29" s="306" t="str">
        <f t="shared" si="4"/>
        <v/>
      </c>
      <c r="AP29" s="322"/>
      <c r="AQ29" s="322"/>
      <c r="AR29" s="322"/>
      <c r="AS29" s="294"/>
      <c r="AT29" s="303" t="str">
        <f t="shared" si="5"/>
        <v/>
      </c>
      <c r="AU29" s="304" t="str">
        <f t="shared" si="6"/>
        <v/>
      </c>
      <c r="AV29" s="297"/>
    </row>
    <row r="30" spans="1:48" s="286" customFormat="1" ht="38.25" customHeight="1" x14ac:dyDescent="0.25">
      <c r="A30" s="76">
        <f t="shared" si="0"/>
        <v>16</v>
      </c>
      <c r="B30" s="76" t="str">
        <f t="shared" si="1"/>
        <v>..16.RW.</v>
      </c>
      <c r="C30" s="59" t="s">
        <v>97</v>
      </c>
      <c r="D30" s="59"/>
      <c r="E30" s="59"/>
      <c r="F30" s="59"/>
      <c r="G30" s="59" t="s">
        <v>92</v>
      </c>
      <c r="H30" s="62"/>
      <c r="I30" s="62"/>
      <c r="J30" s="62"/>
      <c r="K30" s="62"/>
      <c r="L30" s="62"/>
      <c r="M30" s="291"/>
      <c r="N30" s="291"/>
      <c r="O30" s="291"/>
      <c r="P30" s="291"/>
      <c r="Q30" s="293"/>
      <c r="R30" s="293"/>
      <c r="S30" s="63"/>
      <c r="T30" s="154"/>
      <c r="U30" s="61" t="s">
        <v>93</v>
      </c>
      <c r="V30" s="62"/>
      <c r="W30" s="287"/>
      <c r="X30" s="79">
        <f t="shared" si="2"/>
        <v>0</v>
      </c>
      <c r="Y30" s="192" t="str">
        <f>IF(X30&gt;0,'Indirect Costs Calc (VT-Indire)'!$G$12,"")</f>
        <v/>
      </c>
      <c r="Z30" s="192" t="str">
        <f>IF(X30&gt;0,'Contingency Calc (VT-Cont)'!$G$19,"")</f>
        <v/>
      </c>
      <c r="AA30" s="192" t="str">
        <f>IF(X30&gt;0,'Escalation Calculator (VT-CEsc)'!$B$25,"")</f>
        <v/>
      </c>
      <c r="AB30" s="79" t="str">
        <f t="shared" si="3"/>
        <v/>
      </c>
      <c r="AC30" s="323"/>
      <c r="AD30" s="323"/>
      <c r="AE30" s="294"/>
      <c r="AF30" s="294"/>
      <c r="AG30" s="294"/>
      <c r="AH30" s="294"/>
      <c r="AI30" s="294"/>
      <c r="AJ30" s="294"/>
      <c r="AK30" s="298"/>
      <c r="AL30" s="298"/>
      <c r="AM30" s="320"/>
      <c r="AN30" s="299"/>
      <c r="AO30" s="306" t="str">
        <f t="shared" si="4"/>
        <v/>
      </c>
      <c r="AP30" s="322"/>
      <c r="AQ30" s="322"/>
      <c r="AR30" s="322"/>
      <c r="AS30" s="294"/>
      <c r="AT30" s="303" t="str">
        <f t="shared" si="5"/>
        <v/>
      </c>
      <c r="AU30" s="304" t="str">
        <f t="shared" si="6"/>
        <v/>
      </c>
      <c r="AV30" s="297"/>
    </row>
    <row r="31" spans="1:48" s="286" customFormat="1" ht="38.25" customHeight="1" x14ac:dyDescent="0.25">
      <c r="A31" s="76">
        <f t="shared" si="0"/>
        <v>17</v>
      </c>
      <c r="B31" s="76" t="str">
        <f t="shared" si="1"/>
        <v>..17.RW.</v>
      </c>
      <c r="C31" s="59" t="s">
        <v>97</v>
      </c>
      <c r="D31" s="59"/>
      <c r="E31" s="59"/>
      <c r="F31" s="59"/>
      <c r="G31" s="59" t="s">
        <v>92</v>
      </c>
      <c r="H31" s="62"/>
      <c r="I31" s="62"/>
      <c r="J31" s="62"/>
      <c r="K31" s="62"/>
      <c r="L31" s="62"/>
      <c r="M31" s="291"/>
      <c r="N31" s="291"/>
      <c r="O31" s="291"/>
      <c r="P31" s="291"/>
      <c r="Q31" s="293"/>
      <c r="R31" s="293"/>
      <c r="S31" s="63"/>
      <c r="T31" s="154"/>
      <c r="U31" s="61" t="s">
        <v>93</v>
      </c>
      <c r="V31" s="62"/>
      <c r="W31" s="287"/>
      <c r="X31" s="79">
        <f t="shared" si="2"/>
        <v>0</v>
      </c>
      <c r="Y31" s="192" t="str">
        <f>IF(X31&gt;0,'Indirect Costs Calc (VT-Indire)'!$G$12,"")</f>
        <v/>
      </c>
      <c r="Z31" s="192" t="str">
        <f>IF(X31&gt;0,'Contingency Calc (VT-Cont)'!$G$19,"")</f>
        <v/>
      </c>
      <c r="AA31" s="192" t="str">
        <f>IF(X31&gt;0,'Escalation Calculator (VT-CEsc)'!$B$25,"")</f>
        <v/>
      </c>
      <c r="AB31" s="79" t="str">
        <f t="shared" si="3"/>
        <v/>
      </c>
      <c r="AC31" s="323"/>
      <c r="AD31" s="323"/>
      <c r="AE31" s="294"/>
      <c r="AF31" s="294"/>
      <c r="AG31" s="294"/>
      <c r="AH31" s="294"/>
      <c r="AI31" s="294"/>
      <c r="AJ31" s="294"/>
      <c r="AK31" s="298"/>
      <c r="AL31" s="298"/>
      <c r="AM31" s="320"/>
      <c r="AN31" s="299"/>
      <c r="AO31" s="306" t="str">
        <f t="shared" si="4"/>
        <v/>
      </c>
      <c r="AP31" s="322"/>
      <c r="AQ31" s="322"/>
      <c r="AR31" s="322"/>
      <c r="AS31" s="294"/>
      <c r="AT31" s="303" t="str">
        <f t="shared" si="5"/>
        <v/>
      </c>
      <c r="AU31" s="304" t="str">
        <f t="shared" si="6"/>
        <v/>
      </c>
      <c r="AV31" s="297"/>
    </row>
    <row r="32" spans="1:48" s="286" customFormat="1" ht="38.25" customHeight="1" x14ac:dyDescent="0.25">
      <c r="A32" s="76">
        <f t="shared" si="0"/>
        <v>18</v>
      </c>
      <c r="B32" s="76" t="str">
        <f t="shared" si="1"/>
        <v>..18.RW.</v>
      </c>
      <c r="C32" s="59" t="s">
        <v>97</v>
      </c>
      <c r="D32" s="59"/>
      <c r="E32" s="59"/>
      <c r="F32" s="59"/>
      <c r="G32" s="59" t="s">
        <v>92</v>
      </c>
      <c r="H32" s="62"/>
      <c r="I32" s="62"/>
      <c r="J32" s="62"/>
      <c r="K32" s="62"/>
      <c r="L32" s="62"/>
      <c r="M32" s="291"/>
      <c r="N32" s="291"/>
      <c r="O32" s="291"/>
      <c r="P32" s="291"/>
      <c r="Q32" s="293"/>
      <c r="R32" s="293"/>
      <c r="S32" s="63"/>
      <c r="T32" s="154"/>
      <c r="U32" s="61" t="s">
        <v>93</v>
      </c>
      <c r="V32" s="62"/>
      <c r="W32" s="287"/>
      <c r="X32" s="79">
        <f t="shared" si="2"/>
        <v>0</v>
      </c>
      <c r="Y32" s="192" t="str">
        <f>IF(X32&gt;0,'Indirect Costs Calc (VT-Indire)'!$G$12,"")</f>
        <v/>
      </c>
      <c r="Z32" s="192" t="str">
        <f>IF(X32&gt;0,'Contingency Calc (VT-Cont)'!$G$19,"")</f>
        <v/>
      </c>
      <c r="AA32" s="192" t="str">
        <f>IF(X32&gt;0,'Escalation Calculator (VT-CEsc)'!$B$25,"")</f>
        <v/>
      </c>
      <c r="AB32" s="79" t="str">
        <f t="shared" si="3"/>
        <v/>
      </c>
      <c r="AC32" s="323"/>
      <c r="AD32" s="323"/>
      <c r="AE32" s="294"/>
      <c r="AF32" s="294"/>
      <c r="AG32" s="294"/>
      <c r="AH32" s="294"/>
      <c r="AI32" s="294"/>
      <c r="AJ32" s="294"/>
      <c r="AK32" s="298"/>
      <c r="AL32" s="298"/>
      <c r="AM32" s="320"/>
      <c r="AN32" s="299"/>
      <c r="AO32" s="306" t="str">
        <f t="shared" si="4"/>
        <v/>
      </c>
      <c r="AP32" s="322"/>
      <c r="AQ32" s="322"/>
      <c r="AR32" s="322"/>
      <c r="AS32" s="294"/>
      <c r="AT32" s="303" t="str">
        <f t="shared" si="5"/>
        <v/>
      </c>
      <c r="AU32" s="304" t="str">
        <f t="shared" si="6"/>
        <v/>
      </c>
      <c r="AV32" s="297"/>
    </row>
    <row r="33" spans="1:48" s="286" customFormat="1" ht="38.25" customHeight="1" x14ac:dyDescent="0.25">
      <c r="A33" s="76">
        <f t="shared" si="0"/>
        <v>19</v>
      </c>
      <c r="B33" s="76" t="str">
        <f t="shared" si="1"/>
        <v>..19.RW.</v>
      </c>
      <c r="C33" s="59" t="s">
        <v>97</v>
      </c>
      <c r="D33" s="59"/>
      <c r="E33" s="59"/>
      <c r="F33" s="59"/>
      <c r="G33" s="59" t="s">
        <v>92</v>
      </c>
      <c r="H33" s="62"/>
      <c r="I33" s="62"/>
      <c r="J33" s="62"/>
      <c r="K33" s="62"/>
      <c r="L33" s="62"/>
      <c r="M33" s="291"/>
      <c r="N33" s="291"/>
      <c r="O33" s="291"/>
      <c r="P33" s="291"/>
      <c r="Q33" s="293"/>
      <c r="R33" s="293"/>
      <c r="S33" s="63"/>
      <c r="T33" s="154"/>
      <c r="U33" s="61" t="s">
        <v>93</v>
      </c>
      <c r="V33" s="62"/>
      <c r="W33" s="287"/>
      <c r="X33" s="79">
        <f t="shared" si="2"/>
        <v>0</v>
      </c>
      <c r="Y33" s="192" t="str">
        <f>IF(X33&gt;0,'Indirect Costs Calc (VT-Indire)'!$G$12,"")</f>
        <v/>
      </c>
      <c r="Z33" s="192" t="str">
        <f>IF(X33&gt;0,'Contingency Calc (VT-Cont)'!$G$19,"")</f>
        <v/>
      </c>
      <c r="AA33" s="192" t="str">
        <f>IF(X33&gt;0,'Escalation Calculator (VT-CEsc)'!$B$25,"")</f>
        <v/>
      </c>
      <c r="AB33" s="79" t="str">
        <f t="shared" si="3"/>
        <v/>
      </c>
      <c r="AC33" s="323"/>
      <c r="AD33" s="323"/>
      <c r="AE33" s="294"/>
      <c r="AF33" s="294"/>
      <c r="AG33" s="294"/>
      <c r="AH33" s="294"/>
      <c r="AI33" s="294"/>
      <c r="AJ33" s="294"/>
      <c r="AK33" s="298"/>
      <c r="AL33" s="298"/>
      <c r="AM33" s="320"/>
      <c r="AN33" s="299"/>
      <c r="AO33" s="306" t="str">
        <f t="shared" si="4"/>
        <v/>
      </c>
      <c r="AP33" s="322"/>
      <c r="AQ33" s="322"/>
      <c r="AR33" s="322"/>
      <c r="AS33" s="294"/>
      <c r="AT33" s="303" t="str">
        <f t="shared" si="5"/>
        <v/>
      </c>
      <c r="AU33" s="304" t="str">
        <f t="shared" si="6"/>
        <v/>
      </c>
      <c r="AV33" s="297"/>
    </row>
    <row r="34" spans="1:48" s="286" customFormat="1" ht="38.25" customHeight="1" x14ac:dyDescent="0.25">
      <c r="A34" s="76">
        <f t="shared" si="0"/>
        <v>20</v>
      </c>
      <c r="B34" s="76" t="str">
        <f t="shared" si="1"/>
        <v>..20.RW.</v>
      </c>
      <c r="C34" s="59" t="s">
        <v>97</v>
      </c>
      <c r="D34" s="59"/>
      <c r="E34" s="59"/>
      <c r="F34" s="59"/>
      <c r="G34" s="59" t="s">
        <v>92</v>
      </c>
      <c r="H34" s="62"/>
      <c r="I34" s="62"/>
      <c r="J34" s="62"/>
      <c r="K34" s="62"/>
      <c r="L34" s="62"/>
      <c r="M34" s="291"/>
      <c r="N34" s="291"/>
      <c r="O34" s="291"/>
      <c r="P34" s="291"/>
      <c r="Q34" s="293"/>
      <c r="R34" s="293"/>
      <c r="S34" s="63"/>
      <c r="T34" s="154"/>
      <c r="U34" s="61" t="s">
        <v>93</v>
      </c>
      <c r="V34" s="62"/>
      <c r="W34" s="287"/>
      <c r="X34" s="79">
        <f t="shared" si="2"/>
        <v>0</v>
      </c>
      <c r="Y34" s="192" t="str">
        <f>IF(X34&gt;0,'Indirect Costs Calc (VT-Indire)'!$G$12,"")</f>
        <v/>
      </c>
      <c r="Z34" s="192" t="str">
        <f>IF(X34&gt;0,'Contingency Calc (VT-Cont)'!$G$19,"")</f>
        <v/>
      </c>
      <c r="AA34" s="192" t="str">
        <f>IF(X34&gt;0,'Escalation Calculator (VT-CEsc)'!$B$25,"")</f>
        <v/>
      </c>
      <c r="AB34" s="79" t="str">
        <f t="shared" si="3"/>
        <v/>
      </c>
      <c r="AC34" s="323"/>
      <c r="AD34" s="323"/>
      <c r="AE34" s="294"/>
      <c r="AF34" s="294"/>
      <c r="AG34" s="294"/>
      <c r="AH34" s="294"/>
      <c r="AI34" s="294"/>
      <c r="AJ34" s="294"/>
      <c r="AK34" s="298"/>
      <c r="AL34" s="298"/>
      <c r="AM34" s="320"/>
      <c r="AN34" s="299"/>
      <c r="AO34" s="306" t="str">
        <f t="shared" si="4"/>
        <v/>
      </c>
      <c r="AP34" s="322"/>
      <c r="AQ34" s="322"/>
      <c r="AR34" s="322"/>
      <c r="AS34" s="294"/>
      <c r="AT34" s="303" t="str">
        <f t="shared" si="5"/>
        <v/>
      </c>
      <c r="AU34" s="304" t="str">
        <f t="shared" si="6"/>
        <v/>
      </c>
      <c r="AV34" s="297"/>
    </row>
    <row r="35" spans="1:48" s="286" customFormat="1" ht="38.25" customHeight="1" x14ac:dyDescent="0.25">
      <c r="A35" s="76">
        <f t="shared" si="0"/>
        <v>21</v>
      </c>
      <c r="B35" s="76" t="str">
        <f t="shared" si="1"/>
        <v>..21.RW.</v>
      </c>
      <c r="C35" s="59" t="s">
        <v>97</v>
      </c>
      <c r="D35" s="59"/>
      <c r="E35" s="59"/>
      <c r="F35" s="59"/>
      <c r="G35" s="59" t="s">
        <v>92</v>
      </c>
      <c r="H35" s="62"/>
      <c r="I35" s="62"/>
      <c r="J35" s="62"/>
      <c r="K35" s="62"/>
      <c r="L35" s="62"/>
      <c r="M35" s="291"/>
      <c r="N35" s="291"/>
      <c r="O35" s="291"/>
      <c r="P35" s="291"/>
      <c r="Q35" s="293"/>
      <c r="R35" s="293"/>
      <c r="S35" s="63"/>
      <c r="T35" s="154"/>
      <c r="U35" s="61" t="s">
        <v>93</v>
      </c>
      <c r="V35" s="62"/>
      <c r="W35" s="287"/>
      <c r="X35" s="79">
        <f t="shared" si="2"/>
        <v>0</v>
      </c>
      <c r="Y35" s="192" t="str">
        <f>IF(X35&gt;0,'Indirect Costs Calc (VT-Indire)'!$G$12,"")</f>
        <v/>
      </c>
      <c r="Z35" s="192" t="str">
        <f>IF(X35&gt;0,'Contingency Calc (VT-Cont)'!$G$19,"")</f>
        <v/>
      </c>
      <c r="AA35" s="192" t="str">
        <f>IF(X35&gt;0,'Escalation Calculator (VT-CEsc)'!$B$25,"")</f>
        <v/>
      </c>
      <c r="AB35" s="79" t="str">
        <f t="shared" si="3"/>
        <v/>
      </c>
      <c r="AC35" s="323"/>
      <c r="AD35" s="323"/>
      <c r="AE35" s="294"/>
      <c r="AF35" s="294"/>
      <c r="AG35" s="294"/>
      <c r="AH35" s="294"/>
      <c r="AI35" s="294"/>
      <c r="AJ35" s="294"/>
      <c r="AK35" s="298"/>
      <c r="AL35" s="298"/>
      <c r="AM35" s="320"/>
      <c r="AN35" s="299"/>
      <c r="AO35" s="306" t="str">
        <f t="shared" si="4"/>
        <v/>
      </c>
      <c r="AP35" s="322"/>
      <c r="AQ35" s="322"/>
      <c r="AR35" s="322"/>
      <c r="AS35" s="294"/>
      <c r="AT35" s="303" t="str">
        <f t="shared" si="5"/>
        <v/>
      </c>
      <c r="AU35" s="304" t="str">
        <f t="shared" si="6"/>
        <v/>
      </c>
      <c r="AV35" s="297"/>
    </row>
    <row r="36" spans="1:48" s="286" customFormat="1" ht="38.25" customHeight="1" x14ac:dyDescent="0.25">
      <c r="A36" s="76">
        <f t="shared" si="0"/>
        <v>22</v>
      </c>
      <c r="B36" s="76" t="str">
        <f t="shared" si="1"/>
        <v>..22.RW.</v>
      </c>
      <c r="C36" s="59" t="s">
        <v>97</v>
      </c>
      <c r="D36" s="59"/>
      <c r="E36" s="59"/>
      <c r="F36" s="59"/>
      <c r="G36" s="59" t="s">
        <v>92</v>
      </c>
      <c r="H36" s="62"/>
      <c r="I36" s="62"/>
      <c r="J36" s="62"/>
      <c r="K36" s="62"/>
      <c r="L36" s="62"/>
      <c r="M36" s="291"/>
      <c r="N36" s="291"/>
      <c r="O36" s="291"/>
      <c r="P36" s="291"/>
      <c r="Q36" s="293"/>
      <c r="R36" s="293"/>
      <c r="S36" s="63"/>
      <c r="T36" s="154"/>
      <c r="U36" s="61" t="s">
        <v>93</v>
      </c>
      <c r="V36" s="62"/>
      <c r="W36" s="287"/>
      <c r="X36" s="79">
        <f t="shared" si="2"/>
        <v>0</v>
      </c>
      <c r="Y36" s="192" t="str">
        <f>IF(X36&gt;0,'Indirect Costs Calc (VT-Indire)'!$G$12,"")</f>
        <v/>
      </c>
      <c r="Z36" s="192" t="str">
        <f>IF(X36&gt;0,'Contingency Calc (VT-Cont)'!$G$19,"")</f>
        <v/>
      </c>
      <c r="AA36" s="192" t="str">
        <f>IF(X36&gt;0,'Escalation Calculator (VT-CEsc)'!$B$25,"")</f>
        <v/>
      </c>
      <c r="AB36" s="79" t="str">
        <f t="shared" si="3"/>
        <v/>
      </c>
      <c r="AC36" s="323"/>
      <c r="AD36" s="323"/>
      <c r="AE36" s="294"/>
      <c r="AF36" s="294"/>
      <c r="AG36" s="294"/>
      <c r="AH36" s="294"/>
      <c r="AI36" s="294"/>
      <c r="AJ36" s="294"/>
      <c r="AK36" s="298"/>
      <c r="AL36" s="298"/>
      <c r="AM36" s="320"/>
      <c r="AN36" s="299"/>
      <c r="AO36" s="306" t="str">
        <f t="shared" si="4"/>
        <v/>
      </c>
      <c r="AP36" s="322"/>
      <c r="AQ36" s="322"/>
      <c r="AR36" s="322"/>
      <c r="AS36" s="294"/>
      <c r="AT36" s="303" t="str">
        <f t="shared" si="5"/>
        <v/>
      </c>
      <c r="AU36" s="304" t="str">
        <f t="shared" si="6"/>
        <v/>
      </c>
      <c r="AV36" s="297"/>
    </row>
    <row r="37" spans="1:48" s="286" customFormat="1" ht="38.25" customHeight="1" x14ac:dyDescent="0.25">
      <c r="A37" s="76">
        <f t="shared" si="0"/>
        <v>23</v>
      </c>
      <c r="B37" s="76" t="str">
        <f t="shared" si="1"/>
        <v>..23.RW.</v>
      </c>
      <c r="C37" s="59" t="s">
        <v>97</v>
      </c>
      <c r="D37" s="59"/>
      <c r="E37" s="59"/>
      <c r="F37" s="59"/>
      <c r="G37" s="59" t="s">
        <v>92</v>
      </c>
      <c r="H37" s="62"/>
      <c r="I37" s="62"/>
      <c r="J37" s="62"/>
      <c r="K37" s="62"/>
      <c r="L37" s="62"/>
      <c r="M37" s="291"/>
      <c r="N37" s="291"/>
      <c r="O37" s="291"/>
      <c r="P37" s="291"/>
      <c r="Q37" s="293"/>
      <c r="R37" s="293"/>
      <c r="S37" s="63"/>
      <c r="T37" s="154"/>
      <c r="U37" s="61" t="s">
        <v>93</v>
      </c>
      <c r="V37" s="62"/>
      <c r="W37" s="287"/>
      <c r="X37" s="79">
        <f t="shared" si="2"/>
        <v>0</v>
      </c>
      <c r="Y37" s="192" t="str">
        <f>IF(X37&gt;0,'Indirect Costs Calc (VT-Indire)'!$G$12,"")</f>
        <v/>
      </c>
      <c r="Z37" s="192" t="str">
        <f>IF(X37&gt;0,'Contingency Calc (VT-Cont)'!$G$19,"")</f>
        <v/>
      </c>
      <c r="AA37" s="192" t="str">
        <f>IF(X37&gt;0,'Escalation Calculator (VT-CEsc)'!$B$25,"")</f>
        <v/>
      </c>
      <c r="AB37" s="79" t="str">
        <f t="shared" si="3"/>
        <v/>
      </c>
      <c r="AC37" s="323"/>
      <c r="AD37" s="323"/>
      <c r="AE37" s="294"/>
      <c r="AF37" s="294"/>
      <c r="AG37" s="294"/>
      <c r="AH37" s="294"/>
      <c r="AI37" s="294"/>
      <c r="AJ37" s="294"/>
      <c r="AK37" s="298"/>
      <c r="AL37" s="298"/>
      <c r="AM37" s="320"/>
      <c r="AN37" s="299"/>
      <c r="AO37" s="306" t="str">
        <f t="shared" si="4"/>
        <v/>
      </c>
      <c r="AP37" s="322"/>
      <c r="AQ37" s="322"/>
      <c r="AR37" s="322"/>
      <c r="AS37" s="294"/>
      <c r="AT37" s="303" t="str">
        <f t="shared" si="5"/>
        <v/>
      </c>
      <c r="AU37" s="304" t="str">
        <f t="shared" si="6"/>
        <v/>
      </c>
      <c r="AV37" s="297"/>
    </row>
    <row r="38" spans="1:48" s="286" customFormat="1" ht="38.25" customHeight="1" x14ac:dyDescent="0.25">
      <c r="A38" s="76">
        <f t="shared" si="0"/>
        <v>24</v>
      </c>
      <c r="B38" s="76" t="str">
        <f t="shared" si="1"/>
        <v>..24.RW.</v>
      </c>
      <c r="C38" s="59" t="s">
        <v>97</v>
      </c>
      <c r="D38" s="59"/>
      <c r="E38" s="59"/>
      <c r="F38" s="59"/>
      <c r="G38" s="59" t="s">
        <v>92</v>
      </c>
      <c r="H38" s="62"/>
      <c r="I38" s="62"/>
      <c r="J38" s="62"/>
      <c r="K38" s="62"/>
      <c r="L38" s="62"/>
      <c r="M38" s="291"/>
      <c r="N38" s="291"/>
      <c r="O38" s="291"/>
      <c r="P38" s="291"/>
      <c r="Q38" s="293"/>
      <c r="R38" s="293"/>
      <c r="S38" s="63"/>
      <c r="T38" s="154"/>
      <c r="U38" s="61" t="s">
        <v>93</v>
      </c>
      <c r="V38" s="62"/>
      <c r="W38" s="287"/>
      <c r="X38" s="79">
        <f t="shared" si="2"/>
        <v>0</v>
      </c>
      <c r="Y38" s="192" t="str">
        <f>IF(X38&gt;0,'Indirect Costs Calc (VT-Indire)'!$G$12,"")</f>
        <v/>
      </c>
      <c r="Z38" s="192" t="str">
        <f>IF(X38&gt;0,'Contingency Calc (VT-Cont)'!$G$19,"")</f>
        <v/>
      </c>
      <c r="AA38" s="192" t="str">
        <f>IF(X38&gt;0,'Escalation Calculator (VT-CEsc)'!$B$25,"")</f>
        <v/>
      </c>
      <c r="AB38" s="79" t="str">
        <f t="shared" si="3"/>
        <v/>
      </c>
      <c r="AC38" s="323"/>
      <c r="AD38" s="323"/>
      <c r="AE38" s="294"/>
      <c r="AF38" s="294"/>
      <c r="AG38" s="294"/>
      <c r="AH38" s="294"/>
      <c r="AI38" s="294"/>
      <c r="AJ38" s="294"/>
      <c r="AK38" s="298"/>
      <c r="AL38" s="298"/>
      <c r="AM38" s="320"/>
      <c r="AN38" s="299"/>
      <c r="AO38" s="306" t="str">
        <f t="shared" si="4"/>
        <v/>
      </c>
      <c r="AP38" s="322"/>
      <c r="AQ38" s="322"/>
      <c r="AR38" s="322"/>
      <c r="AS38" s="294"/>
      <c r="AT38" s="303" t="str">
        <f t="shared" si="5"/>
        <v/>
      </c>
      <c r="AU38" s="304" t="str">
        <f t="shared" si="6"/>
        <v/>
      </c>
      <c r="AV38" s="297"/>
    </row>
    <row r="39" spans="1:48" s="286" customFormat="1" ht="38.25" customHeight="1" x14ac:dyDescent="0.25">
      <c r="A39" s="76">
        <f t="shared" si="0"/>
        <v>25</v>
      </c>
      <c r="B39" s="76" t="str">
        <f t="shared" si="1"/>
        <v>..25.RW.</v>
      </c>
      <c r="C39" s="59" t="s">
        <v>97</v>
      </c>
      <c r="D39" s="59"/>
      <c r="E39" s="59"/>
      <c r="F39" s="59"/>
      <c r="G39" s="59" t="s">
        <v>92</v>
      </c>
      <c r="H39" s="62"/>
      <c r="I39" s="62"/>
      <c r="J39" s="62"/>
      <c r="K39" s="62"/>
      <c r="L39" s="62"/>
      <c r="M39" s="291"/>
      <c r="N39" s="291"/>
      <c r="O39" s="291"/>
      <c r="P39" s="291"/>
      <c r="Q39" s="293"/>
      <c r="R39" s="293"/>
      <c r="S39" s="63"/>
      <c r="T39" s="154"/>
      <c r="U39" s="61" t="s">
        <v>93</v>
      </c>
      <c r="V39" s="62"/>
      <c r="W39" s="287"/>
      <c r="X39" s="79">
        <f t="shared" si="2"/>
        <v>0</v>
      </c>
      <c r="Y39" s="192" t="str">
        <f>IF(X39&gt;0,'Indirect Costs Calc (VT-Indire)'!$G$12,"")</f>
        <v/>
      </c>
      <c r="Z39" s="192" t="str">
        <f>IF(X39&gt;0,'Contingency Calc (VT-Cont)'!$G$19,"")</f>
        <v/>
      </c>
      <c r="AA39" s="192" t="str">
        <f>IF(X39&gt;0,'Escalation Calculator (VT-CEsc)'!$B$25,"")</f>
        <v/>
      </c>
      <c r="AB39" s="79" t="str">
        <f t="shared" si="3"/>
        <v/>
      </c>
      <c r="AC39" s="323"/>
      <c r="AD39" s="323"/>
      <c r="AE39" s="294"/>
      <c r="AF39" s="294"/>
      <c r="AG39" s="294"/>
      <c r="AH39" s="294"/>
      <c r="AI39" s="294"/>
      <c r="AJ39" s="294"/>
      <c r="AK39" s="298"/>
      <c r="AL39" s="298"/>
      <c r="AM39" s="320"/>
      <c r="AN39" s="299"/>
      <c r="AO39" s="306" t="str">
        <f t="shared" si="4"/>
        <v/>
      </c>
      <c r="AP39" s="322"/>
      <c r="AQ39" s="322"/>
      <c r="AR39" s="322"/>
      <c r="AS39" s="294"/>
      <c r="AT39" s="303" t="str">
        <f t="shared" si="5"/>
        <v/>
      </c>
      <c r="AU39" s="304" t="str">
        <f t="shared" si="6"/>
        <v/>
      </c>
      <c r="AV39" s="297"/>
    </row>
    <row r="40" spans="1:48" s="286" customFormat="1" ht="38.25" customHeight="1" x14ac:dyDescent="0.25">
      <c r="A40" s="76">
        <f t="shared" si="0"/>
        <v>26</v>
      </c>
      <c r="B40" s="76" t="str">
        <f t="shared" si="1"/>
        <v>..26.RW.</v>
      </c>
      <c r="C40" s="59" t="s">
        <v>97</v>
      </c>
      <c r="D40" s="59"/>
      <c r="E40" s="59"/>
      <c r="F40" s="59"/>
      <c r="G40" s="59" t="s">
        <v>92</v>
      </c>
      <c r="H40" s="62"/>
      <c r="I40" s="62"/>
      <c r="J40" s="62"/>
      <c r="K40" s="62"/>
      <c r="L40" s="62"/>
      <c r="M40" s="291"/>
      <c r="N40" s="291"/>
      <c r="O40" s="291"/>
      <c r="P40" s="291"/>
      <c r="Q40" s="293"/>
      <c r="R40" s="293"/>
      <c r="S40" s="63"/>
      <c r="T40" s="154"/>
      <c r="U40" s="61" t="s">
        <v>93</v>
      </c>
      <c r="V40" s="62"/>
      <c r="W40" s="287"/>
      <c r="X40" s="79">
        <f t="shared" si="2"/>
        <v>0</v>
      </c>
      <c r="Y40" s="192" t="str">
        <f>IF(X40&gt;0,'Indirect Costs Calc (VT-Indire)'!$G$12,"")</f>
        <v/>
      </c>
      <c r="Z40" s="192" t="str">
        <f>IF(X40&gt;0,'Contingency Calc (VT-Cont)'!$G$19,"")</f>
        <v/>
      </c>
      <c r="AA40" s="192" t="str">
        <f>IF(X40&gt;0,'Escalation Calculator (VT-CEsc)'!$B$25,"")</f>
        <v/>
      </c>
      <c r="AB40" s="79" t="str">
        <f t="shared" si="3"/>
        <v/>
      </c>
      <c r="AC40" s="323"/>
      <c r="AD40" s="323"/>
      <c r="AE40" s="294"/>
      <c r="AF40" s="294"/>
      <c r="AG40" s="294"/>
      <c r="AH40" s="294"/>
      <c r="AI40" s="294"/>
      <c r="AJ40" s="294"/>
      <c r="AK40" s="298"/>
      <c r="AL40" s="298"/>
      <c r="AM40" s="320"/>
      <c r="AN40" s="299"/>
      <c r="AO40" s="306" t="str">
        <f t="shared" si="4"/>
        <v/>
      </c>
      <c r="AP40" s="322"/>
      <c r="AQ40" s="322"/>
      <c r="AR40" s="322"/>
      <c r="AS40" s="294"/>
      <c r="AT40" s="303" t="str">
        <f t="shared" si="5"/>
        <v/>
      </c>
      <c r="AU40" s="304" t="str">
        <f t="shared" si="6"/>
        <v/>
      </c>
      <c r="AV40" s="297"/>
    </row>
    <row r="41" spans="1:48" s="286" customFormat="1" ht="38.25" customHeight="1" x14ac:dyDescent="0.25">
      <c r="A41" s="76">
        <f t="shared" si="0"/>
        <v>27</v>
      </c>
      <c r="B41" s="76" t="str">
        <f t="shared" si="1"/>
        <v>..27.RW.</v>
      </c>
      <c r="C41" s="59" t="s">
        <v>97</v>
      </c>
      <c r="D41" s="59"/>
      <c r="E41" s="59"/>
      <c r="F41" s="59"/>
      <c r="G41" s="59" t="s">
        <v>92</v>
      </c>
      <c r="H41" s="62"/>
      <c r="I41" s="62"/>
      <c r="J41" s="62"/>
      <c r="K41" s="62"/>
      <c r="L41" s="62"/>
      <c r="M41" s="291"/>
      <c r="N41" s="291"/>
      <c r="O41" s="291"/>
      <c r="P41" s="291"/>
      <c r="Q41" s="293"/>
      <c r="R41" s="293"/>
      <c r="S41" s="63"/>
      <c r="T41" s="154"/>
      <c r="U41" s="61" t="s">
        <v>93</v>
      </c>
      <c r="V41" s="62"/>
      <c r="W41" s="287"/>
      <c r="X41" s="79">
        <f t="shared" si="2"/>
        <v>0</v>
      </c>
      <c r="Y41" s="192" t="str">
        <f>IF(X41&gt;0,'Indirect Costs Calc (VT-Indire)'!$G$12,"")</f>
        <v/>
      </c>
      <c r="Z41" s="192" t="str">
        <f>IF(X41&gt;0,'Contingency Calc (VT-Cont)'!$G$19,"")</f>
        <v/>
      </c>
      <c r="AA41" s="192" t="str">
        <f>IF(X41&gt;0,'Escalation Calculator (VT-CEsc)'!$B$25,"")</f>
        <v/>
      </c>
      <c r="AB41" s="79" t="str">
        <f t="shared" si="3"/>
        <v/>
      </c>
      <c r="AC41" s="323"/>
      <c r="AD41" s="323"/>
      <c r="AE41" s="294"/>
      <c r="AF41" s="294"/>
      <c r="AG41" s="294"/>
      <c r="AH41" s="294"/>
      <c r="AI41" s="294"/>
      <c r="AJ41" s="294"/>
      <c r="AK41" s="298"/>
      <c r="AL41" s="298"/>
      <c r="AM41" s="320"/>
      <c r="AN41" s="299"/>
      <c r="AO41" s="306" t="str">
        <f t="shared" si="4"/>
        <v/>
      </c>
      <c r="AP41" s="322"/>
      <c r="AQ41" s="322"/>
      <c r="AR41" s="322"/>
      <c r="AS41" s="294"/>
      <c r="AT41" s="303" t="str">
        <f t="shared" si="5"/>
        <v/>
      </c>
      <c r="AU41" s="304" t="str">
        <f t="shared" si="6"/>
        <v/>
      </c>
      <c r="AV41" s="297"/>
    </row>
    <row r="42" spans="1:48" s="286" customFormat="1" ht="38.25" customHeight="1" x14ac:dyDescent="0.25">
      <c r="A42" s="76">
        <f t="shared" si="0"/>
        <v>28</v>
      </c>
      <c r="B42" s="76" t="str">
        <f t="shared" si="1"/>
        <v>..28.RW.</v>
      </c>
      <c r="C42" s="59" t="s">
        <v>97</v>
      </c>
      <c r="D42" s="59"/>
      <c r="E42" s="59"/>
      <c r="F42" s="59"/>
      <c r="G42" s="59" t="s">
        <v>92</v>
      </c>
      <c r="H42" s="62"/>
      <c r="I42" s="62"/>
      <c r="J42" s="62"/>
      <c r="K42" s="62"/>
      <c r="L42" s="62"/>
      <c r="M42" s="291"/>
      <c r="N42" s="291"/>
      <c r="O42" s="291"/>
      <c r="P42" s="291"/>
      <c r="Q42" s="293"/>
      <c r="R42" s="293"/>
      <c r="S42" s="63"/>
      <c r="T42" s="154"/>
      <c r="U42" s="61" t="s">
        <v>93</v>
      </c>
      <c r="V42" s="62"/>
      <c r="W42" s="287"/>
      <c r="X42" s="79">
        <f t="shared" si="2"/>
        <v>0</v>
      </c>
      <c r="Y42" s="192" t="str">
        <f>IF(X42&gt;0,'Indirect Costs Calc (VT-Indire)'!$G$12,"")</f>
        <v/>
      </c>
      <c r="Z42" s="192" t="str">
        <f>IF(X42&gt;0,'Contingency Calc (VT-Cont)'!$G$19,"")</f>
        <v/>
      </c>
      <c r="AA42" s="192" t="str">
        <f>IF(X42&gt;0,'Escalation Calculator (VT-CEsc)'!$B$25,"")</f>
        <v/>
      </c>
      <c r="AB42" s="79" t="str">
        <f t="shared" si="3"/>
        <v/>
      </c>
      <c r="AC42" s="323"/>
      <c r="AD42" s="323"/>
      <c r="AE42" s="294"/>
      <c r="AF42" s="294"/>
      <c r="AG42" s="294"/>
      <c r="AH42" s="294"/>
      <c r="AI42" s="294"/>
      <c r="AJ42" s="294"/>
      <c r="AK42" s="298"/>
      <c r="AL42" s="298"/>
      <c r="AM42" s="320"/>
      <c r="AN42" s="299"/>
      <c r="AO42" s="306" t="str">
        <f t="shared" si="4"/>
        <v/>
      </c>
      <c r="AP42" s="322"/>
      <c r="AQ42" s="322"/>
      <c r="AR42" s="322"/>
      <c r="AS42" s="294"/>
      <c r="AT42" s="303" t="str">
        <f t="shared" si="5"/>
        <v/>
      </c>
      <c r="AU42" s="304" t="str">
        <f t="shared" si="6"/>
        <v/>
      </c>
      <c r="AV42" s="297"/>
    </row>
    <row r="43" spans="1:48" s="286" customFormat="1" ht="38.25" customHeight="1" x14ac:dyDescent="0.25">
      <c r="A43" s="76">
        <f t="shared" si="0"/>
        <v>29</v>
      </c>
      <c r="B43" s="76" t="str">
        <f t="shared" si="1"/>
        <v>..29.RW.</v>
      </c>
      <c r="C43" s="59" t="s">
        <v>97</v>
      </c>
      <c r="D43" s="59"/>
      <c r="E43" s="59"/>
      <c r="F43" s="59"/>
      <c r="G43" s="59" t="s">
        <v>92</v>
      </c>
      <c r="H43" s="62"/>
      <c r="I43" s="62"/>
      <c r="J43" s="62"/>
      <c r="K43" s="62"/>
      <c r="L43" s="62"/>
      <c r="M43" s="291"/>
      <c r="N43" s="291"/>
      <c r="O43" s="291"/>
      <c r="P43" s="291"/>
      <c r="Q43" s="293"/>
      <c r="R43" s="293"/>
      <c r="S43" s="63"/>
      <c r="T43" s="154"/>
      <c r="U43" s="61" t="s">
        <v>93</v>
      </c>
      <c r="V43" s="62"/>
      <c r="W43" s="287"/>
      <c r="X43" s="79">
        <f t="shared" si="2"/>
        <v>0</v>
      </c>
      <c r="Y43" s="192" t="str">
        <f>IF(X43&gt;0,'Indirect Costs Calc (VT-Indire)'!$G$12,"")</f>
        <v/>
      </c>
      <c r="Z43" s="192" t="str">
        <f>IF(X43&gt;0,'Contingency Calc (VT-Cont)'!$G$19,"")</f>
        <v/>
      </c>
      <c r="AA43" s="192" t="str">
        <f>IF(X43&gt;0,'Escalation Calculator (VT-CEsc)'!$B$25,"")</f>
        <v/>
      </c>
      <c r="AB43" s="79" t="str">
        <f t="shared" si="3"/>
        <v/>
      </c>
      <c r="AC43" s="323"/>
      <c r="AD43" s="323"/>
      <c r="AE43" s="294"/>
      <c r="AF43" s="294"/>
      <c r="AG43" s="294"/>
      <c r="AH43" s="294"/>
      <c r="AI43" s="294"/>
      <c r="AJ43" s="294"/>
      <c r="AK43" s="298"/>
      <c r="AL43" s="298"/>
      <c r="AM43" s="320"/>
      <c r="AN43" s="299"/>
      <c r="AO43" s="306" t="str">
        <f t="shared" si="4"/>
        <v/>
      </c>
      <c r="AP43" s="322"/>
      <c r="AQ43" s="322"/>
      <c r="AR43" s="322"/>
      <c r="AS43" s="294"/>
      <c r="AT43" s="303" t="str">
        <f t="shared" si="5"/>
        <v/>
      </c>
      <c r="AU43" s="304" t="str">
        <f t="shared" si="6"/>
        <v/>
      </c>
      <c r="AV43" s="297"/>
    </row>
    <row r="44" spans="1:48" s="286" customFormat="1" ht="38.25" customHeight="1" x14ac:dyDescent="0.25">
      <c r="A44" s="76">
        <f t="shared" si="0"/>
        <v>30</v>
      </c>
      <c r="B44" s="76" t="str">
        <f t="shared" si="1"/>
        <v>..30.RW.</v>
      </c>
      <c r="C44" s="59" t="s">
        <v>97</v>
      </c>
      <c r="D44" s="59"/>
      <c r="E44" s="59"/>
      <c r="F44" s="59"/>
      <c r="G44" s="59" t="s">
        <v>92</v>
      </c>
      <c r="H44" s="62"/>
      <c r="I44" s="62"/>
      <c r="J44" s="62"/>
      <c r="K44" s="62"/>
      <c r="L44" s="62"/>
      <c r="M44" s="291"/>
      <c r="N44" s="291"/>
      <c r="O44" s="291"/>
      <c r="P44" s="291"/>
      <c r="Q44" s="293"/>
      <c r="R44" s="293"/>
      <c r="S44" s="63"/>
      <c r="T44" s="154"/>
      <c r="U44" s="61" t="s">
        <v>93</v>
      </c>
      <c r="V44" s="62"/>
      <c r="W44" s="287"/>
      <c r="X44" s="79">
        <f t="shared" si="2"/>
        <v>0</v>
      </c>
      <c r="Y44" s="192" t="str">
        <f>IF(X44&gt;0,'Indirect Costs Calc (VT-Indire)'!$G$12,"")</f>
        <v/>
      </c>
      <c r="Z44" s="192" t="str">
        <f>IF(X44&gt;0,'Contingency Calc (VT-Cont)'!$G$19,"")</f>
        <v/>
      </c>
      <c r="AA44" s="192" t="str">
        <f>IF(X44&gt;0,'Escalation Calculator (VT-CEsc)'!$B$25,"")</f>
        <v/>
      </c>
      <c r="AB44" s="79" t="str">
        <f t="shared" si="3"/>
        <v/>
      </c>
      <c r="AC44" s="323"/>
      <c r="AD44" s="323"/>
      <c r="AE44" s="294"/>
      <c r="AF44" s="294"/>
      <c r="AG44" s="294"/>
      <c r="AH44" s="294"/>
      <c r="AI44" s="294"/>
      <c r="AJ44" s="294"/>
      <c r="AK44" s="298"/>
      <c r="AL44" s="298"/>
      <c r="AM44" s="320"/>
      <c r="AN44" s="299"/>
      <c r="AO44" s="306" t="str">
        <f t="shared" si="4"/>
        <v/>
      </c>
      <c r="AP44" s="322"/>
      <c r="AQ44" s="322"/>
      <c r="AR44" s="322"/>
      <c r="AS44" s="294"/>
      <c r="AT44" s="303" t="str">
        <f t="shared" si="5"/>
        <v/>
      </c>
      <c r="AU44" s="304" t="str">
        <f t="shared" si="6"/>
        <v/>
      </c>
      <c r="AV44" s="297"/>
    </row>
    <row r="45" spans="1:48" s="286" customFormat="1" ht="38.25" customHeight="1" x14ac:dyDescent="0.25">
      <c r="A45" s="76">
        <f t="shared" si="0"/>
        <v>31</v>
      </c>
      <c r="B45" s="76" t="str">
        <f t="shared" si="1"/>
        <v>..31.RW.</v>
      </c>
      <c r="C45" s="59" t="s">
        <v>97</v>
      </c>
      <c r="D45" s="59"/>
      <c r="E45" s="59"/>
      <c r="F45" s="59"/>
      <c r="G45" s="59" t="s">
        <v>92</v>
      </c>
      <c r="H45" s="62"/>
      <c r="I45" s="62"/>
      <c r="J45" s="62"/>
      <c r="K45" s="62"/>
      <c r="L45" s="62"/>
      <c r="M45" s="291"/>
      <c r="N45" s="291"/>
      <c r="O45" s="291"/>
      <c r="P45" s="291"/>
      <c r="Q45" s="293"/>
      <c r="R45" s="293"/>
      <c r="S45" s="63"/>
      <c r="T45" s="154"/>
      <c r="U45" s="61" t="s">
        <v>93</v>
      </c>
      <c r="V45" s="62"/>
      <c r="W45" s="287"/>
      <c r="X45" s="79">
        <f t="shared" si="2"/>
        <v>0</v>
      </c>
      <c r="Y45" s="192" t="str">
        <f>IF(X45&gt;0,'Indirect Costs Calc (VT-Indire)'!$G$12,"")</f>
        <v/>
      </c>
      <c r="Z45" s="192" t="str">
        <f>IF(X45&gt;0,'Contingency Calc (VT-Cont)'!$G$19,"")</f>
        <v/>
      </c>
      <c r="AA45" s="192" t="str">
        <f>IF(X45&gt;0,'Escalation Calculator (VT-CEsc)'!$B$25,"")</f>
        <v/>
      </c>
      <c r="AB45" s="79" t="str">
        <f t="shared" si="3"/>
        <v/>
      </c>
      <c r="AC45" s="323"/>
      <c r="AD45" s="323"/>
      <c r="AE45" s="294"/>
      <c r="AF45" s="294"/>
      <c r="AG45" s="294"/>
      <c r="AH45" s="294"/>
      <c r="AI45" s="294"/>
      <c r="AJ45" s="294"/>
      <c r="AK45" s="298"/>
      <c r="AL45" s="298"/>
      <c r="AM45" s="320"/>
      <c r="AN45" s="299"/>
      <c r="AO45" s="306" t="str">
        <f t="shared" si="4"/>
        <v/>
      </c>
      <c r="AP45" s="322"/>
      <c r="AQ45" s="322"/>
      <c r="AR45" s="322"/>
      <c r="AS45" s="294"/>
      <c r="AT45" s="303" t="str">
        <f t="shared" si="5"/>
        <v/>
      </c>
      <c r="AU45" s="304" t="str">
        <f t="shared" si="6"/>
        <v/>
      </c>
      <c r="AV45" s="297"/>
    </row>
    <row r="46" spans="1:48" s="286" customFormat="1" ht="38.25" customHeight="1" x14ac:dyDescent="0.25">
      <c r="A46" s="76">
        <f t="shared" si="0"/>
        <v>32</v>
      </c>
      <c r="B46" s="76" t="str">
        <f t="shared" si="1"/>
        <v>..32.RW.</v>
      </c>
      <c r="C46" s="59" t="s">
        <v>97</v>
      </c>
      <c r="D46" s="59"/>
      <c r="E46" s="59"/>
      <c r="F46" s="59"/>
      <c r="G46" s="59" t="s">
        <v>92</v>
      </c>
      <c r="H46" s="62"/>
      <c r="I46" s="62"/>
      <c r="J46" s="62"/>
      <c r="K46" s="62"/>
      <c r="L46" s="62"/>
      <c r="M46" s="291"/>
      <c r="N46" s="291"/>
      <c r="O46" s="291"/>
      <c r="P46" s="291"/>
      <c r="Q46" s="293"/>
      <c r="R46" s="293"/>
      <c r="S46" s="63"/>
      <c r="T46" s="154"/>
      <c r="U46" s="61" t="s">
        <v>93</v>
      </c>
      <c r="V46" s="62"/>
      <c r="W46" s="287"/>
      <c r="X46" s="79">
        <f t="shared" si="2"/>
        <v>0</v>
      </c>
      <c r="Y46" s="192" t="str">
        <f>IF(X46&gt;0,'Indirect Costs Calc (VT-Indire)'!$G$12,"")</f>
        <v/>
      </c>
      <c r="Z46" s="192" t="str">
        <f>IF(X46&gt;0,'Contingency Calc (VT-Cont)'!$G$19,"")</f>
        <v/>
      </c>
      <c r="AA46" s="192" t="str">
        <f>IF(X46&gt;0,'Escalation Calculator (VT-CEsc)'!$B$25,"")</f>
        <v/>
      </c>
      <c r="AB46" s="79" t="str">
        <f t="shared" si="3"/>
        <v/>
      </c>
      <c r="AC46" s="323"/>
      <c r="AD46" s="323"/>
      <c r="AE46" s="294"/>
      <c r="AF46" s="294"/>
      <c r="AG46" s="294"/>
      <c r="AH46" s="294"/>
      <c r="AI46" s="294"/>
      <c r="AJ46" s="294"/>
      <c r="AK46" s="298"/>
      <c r="AL46" s="298"/>
      <c r="AM46" s="320"/>
      <c r="AN46" s="299"/>
      <c r="AO46" s="306" t="str">
        <f t="shared" si="4"/>
        <v/>
      </c>
      <c r="AP46" s="322"/>
      <c r="AQ46" s="322"/>
      <c r="AR46" s="322"/>
      <c r="AS46" s="294"/>
      <c r="AT46" s="303" t="str">
        <f t="shared" si="5"/>
        <v/>
      </c>
      <c r="AU46" s="304" t="str">
        <f t="shared" si="6"/>
        <v/>
      </c>
      <c r="AV46" s="297"/>
    </row>
    <row r="47" spans="1:48" s="286" customFormat="1" ht="38.25" customHeight="1" x14ac:dyDescent="0.25">
      <c r="A47" s="76">
        <f t="shared" si="0"/>
        <v>33</v>
      </c>
      <c r="B47" s="76" t="str">
        <f t="shared" si="1"/>
        <v>..33.RW.</v>
      </c>
      <c r="C47" s="59" t="s">
        <v>97</v>
      </c>
      <c r="D47" s="59"/>
      <c r="E47" s="59"/>
      <c r="F47" s="59"/>
      <c r="G47" s="59" t="s">
        <v>92</v>
      </c>
      <c r="H47" s="62"/>
      <c r="I47" s="62"/>
      <c r="J47" s="62"/>
      <c r="K47" s="62"/>
      <c r="L47" s="62"/>
      <c r="M47" s="291"/>
      <c r="N47" s="291"/>
      <c r="O47" s="291"/>
      <c r="P47" s="291"/>
      <c r="Q47" s="293"/>
      <c r="R47" s="293"/>
      <c r="S47" s="63"/>
      <c r="T47" s="154"/>
      <c r="U47" s="61" t="s">
        <v>93</v>
      </c>
      <c r="V47" s="62"/>
      <c r="W47" s="287"/>
      <c r="X47" s="79">
        <f t="shared" si="2"/>
        <v>0</v>
      </c>
      <c r="Y47" s="192" t="str">
        <f>IF(X47&gt;0,'Indirect Costs Calc (VT-Indire)'!$G$12,"")</f>
        <v/>
      </c>
      <c r="Z47" s="192" t="str">
        <f>IF(X47&gt;0,'Contingency Calc (VT-Cont)'!$G$19,"")</f>
        <v/>
      </c>
      <c r="AA47" s="192" t="str">
        <f>IF(X47&gt;0,'Escalation Calculator (VT-CEsc)'!$B$25,"")</f>
        <v/>
      </c>
      <c r="AB47" s="79" t="str">
        <f t="shared" si="3"/>
        <v/>
      </c>
      <c r="AC47" s="323"/>
      <c r="AD47" s="323"/>
      <c r="AE47" s="294"/>
      <c r="AF47" s="294"/>
      <c r="AG47" s="294"/>
      <c r="AH47" s="294"/>
      <c r="AI47" s="294"/>
      <c r="AJ47" s="294"/>
      <c r="AK47" s="298"/>
      <c r="AL47" s="298"/>
      <c r="AM47" s="320"/>
      <c r="AN47" s="299"/>
      <c r="AO47" s="306" t="str">
        <f t="shared" si="4"/>
        <v/>
      </c>
      <c r="AP47" s="322"/>
      <c r="AQ47" s="322"/>
      <c r="AR47" s="322"/>
      <c r="AS47" s="294"/>
      <c r="AT47" s="303" t="str">
        <f t="shared" si="5"/>
        <v/>
      </c>
      <c r="AU47" s="304" t="str">
        <f t="shared" si="6"/>
        <v/>
      </c>
      <c r="AV47" s="297"/>
    </row>
    <row r="48" spans="1:48" s="286" customFormat="1" ht="38.25" customHeight="1" x14ac:dyDescent="0.25">
      <c r="A48" s="76">
        <f t="shared" si="0"/>
        <v>34</v>
      </c>
      <c r="B48" s="76" t="str">
        <f t="shared" si="1"/>
        <v>..34.RW.</v>
      </c>
      <c r="C48" s="59" t="s">
        <v>97</v>
      </c>
      <c r="D48" s="59"/>
      <c r="E48" s="59"/>
      <c r="F48" s="59"/>
      <c r="G48" s="59" t="s">
        <v>92</v>
      </c>
      <c r="H48" s="62"/>
      <c r="I48" s="62"/>
      <c r="J48" s="62"/>
      <c r="K48" s="62"/>
      <c r="L48" s="62"/>
      <c r="M48" s="291"/>
      <c r="N48" s="291"/>
      <c r="O48" s="291"/>
      <c r="P48" s="291"/>
      <c r="Q48" s="293"/>
      <c r="R48" s="293"/>
      <c r="S48" s="63"/>
      <c r="T48" s="154"/>
      <c r="U48" s="61" t="s">
        <v>93</v>
      </c>
      <c r="V48" s="62"/>
      <c r="W48" s="287"/>
      <c r="X48" s="79">
        <f t="shared" si="2"/>
        <v>0</v>
      </c>
      <c r="Y48" s="192" t="str">
        <f>IF(X48&gt;0,'Indirect Costs Calc (VT-Indire)'!$G$12,"")</f>
        <v/>
      </c>
      <c r="Z48" s="192" t="str">
        <f>IF(X48&gt;0,'Contingency Calc (VT-Cont)'!$G$19,"")</f>
        <v/>
      </c>
      <c r="AA48" s="192" t="str">
        <f>IF(X48&gt;0,'Escalation Calculator (VT-CEsc)'!$B$25,"")</f>
        <v/>
      </c>
      <c r="AB48" s="79" t="str">
        <f t="shared" si="3"/>
        <v/>
      </c>
      <c r="AC48" s="323"/>
      <c r="AD48" s="323"/>
      <c r="AE48" s="294"/>
      <c r="AF48" s="294"/>
      <c r="AG48" s="294"/>
      <c r="AH48" s="294"/>
      <c r="AI48" s="294"/>
      <c r="AJ48" s="294"/>
      <c r="AK48" s="298"/>
      <c r="AL48" s="298"/>
      <c r="AM48" s="320"/>
      <c r="AN48" s="299"/>
      <c r="AO48" s="306" t="str">
        <f t="shared" si="4"/>
        <v/>
      </c>
      <c r="AP48" s="322"/>
      <c r="AQ48" s="322"/>
      <c r="AR48" s="322"/>
      <c r="AS48" s="294"/>
      <c r="AT48" s="303" t="str">
        <f t="shared" si="5"/>
        <v/>
      </c>
      <c r="AU48" s="304" t="str">
        <f t="shared" si="6"/>
        <v/>
      </c>
      <c r="AV48" s="297"/>
    </row>
    <row r="49" spans="1:48" s="286" customFormat="1" ht="38.25" customHeight="1" x14ac:dyDescent="0.25">
      <c r="A49" s="76">
        <f t="shared" si="0"/>
        <v>35</v>
      </c>
      <c r="B49" s="76" t="str">
        <f t="shared" si="1"/>
        <v>..35.RW.</v>
      </c>
      <c r="C49" s="59" t="s">
        <v>97</v>
      </c>
      <c r="D49" s="59"/>
      <c r="E49" s="59"/>
      <c r="F49" s="59"/>
      <c r="G49" s="59" t="s">
        <v>92</v>
      </c>
      <c r="H49" s="62"/>
      <c r="I49" s="62"/>
      <c r="J49" s="62"/>
      <c r="K49" s="62"/>
      <c r="L49" s="62"/>
      <c r="M49" s="291"/>
      <c r="N49" s="291"/>
      <c r="O49" s="291"/>
      <c r="P49" s="291"/>
      <c r="Q49" s="293"/>
      <c r="R49" s="293"/>
      <c r="S49" s="63"/>
      <c r="T49" s="154"/>
      <c r="U49" s="61" t="s">
        <v>93</v>
      </c>
      <c r="V49" s="62"/>
      <c r="W49" s="287"/>
      <c r="X49" s="79">
        <f t="shared" si="2"/>
        <v>0</v>
      </c>
      <c r="Y49" s="192" t="str">
        <f>IF(X49&gt;0,'Indirect Costs Calc (VT-Indire)'!$G$12,"")</f>
        <v/>
      </c>
      <c r="Z49" s="192" t="str">
        <f>IF(X49&gt;0,'Contingency Calc (VT-Cont)'!$G$19,"")</f>
        <v/>
      </c>
      <c r="AA49" s="192" t="str">
        <f>IF(X49&gt;0,'Escalation Calculator (VT-CEsc)'!$B$25,"")</f>
        <v/>
      </c>
      <c r="AB49" s="79" t="str">
        <f t="shared" si="3"/>
        <v/>
      </c>
      <c r="AC49" s="323"/>
      <c r="AD49" s="323"/>
      <c r="AE49" s="294"/>
      <c r="AF49" s="294"/>
      <c r="AG49" s="294"/>
      <c r="AH49" s="294"/>
      <c r="AI49" s="294"/>
      <c r="AJ49" s="294"/>
      <c r="AK49" s="298"/>
      <c r="AL49" s="298"/>
      <c r="AM49" s="320"/>
      <c r="AN49" s="299"/>
      <c r="AO49" s="306" t="str">
        <f t="shared" si="4"/>
        <v/>
      </c>
      <c r="AP49" s="322"/>
      <c r="AQ49" s="322"/>
      <c r="AR49" s="322"/>
      <c r="AS49" s="294"/>
      <c r="AT49" s="303" t="str">
        <f t="shared" si="5"/>
        <v/>
      </c>
      <c r="AU49" s="304" t="str">
        <f t="shared" si="6"/>
        <v/>
      </c>
      <c r="AV49" s="297"/>
    </row>
    <row r="50" spans="1:48" s="286" customFormat="1" ht="38.25" customHeight="1" x14ac:dyDescent="0.25">
      <c r="A50" s="76">
        <f t="shared" si="0"/>
        <v>36</v>
      </c>
      <c r="B50" s="76" t="str">
        <f t="shared" si="1"/>
        <v>..36.RW.</v>
      </c>
      <c r="C50" s="59" t="s">
        <v>97</v>
      </c>
      <c r="D50" s="59"/>
      <c r="E50" s="59"/>
      <c r="F50" s="59"/>
      <c r="G50" s="59" t="s">
        <v>92</v>
      </c>
      <c r="H50" s="62"/>
      <c r="I50" s="62"/>
      <c r="J50" s="62"/>
      <c r="K50" s="62"/>
      <c r="L50" s="62"/>
      <c r="M50" s="291"/>
      <c r="N50" s="291"/>
      <c r="O50" s="291"/>
      <c r="P50" s="291"/>
      <c r="Q50" s="293"/>
      <c r="R50" s="293"/>
      <c r="S50" s="63"/>
      <c r="T50" s="154"/>
      <c r="U50" s="61" t="s">
        <v>93</v>
      </c>
      <c r="V50" s="62"/>
      <c r="W50" s="287"/>
      <c r="X50" s="79">
        <f t="shared" si="2"/>
        <v>0</v>
      </c>
      <c r="Y50" s="192" t="str">
        <f>IF(X50&gt;0,'Indirect Costs Calc (VT-Indire)'!$G$12,"")</f>
        <v/>
      </c>
      <c r="Z50" s="192" t="str">
        <f>IF(X50&gt;0,'Contingency Calc (VT-Cont)'!$G$19,"")</f>
        <v/>
      </c>
      <c r="AA50" s="192" t="str">
        <f>IF(X50&gt;0,'Escalation Calculator (VT-CEsc)'!$B$25,"")</f>
        <v/>
      </c>
      <c r="AB50" s="79" t="str">
        <f t="shared" si="3"/>
        <v/>
      </c>
      <c r="AC50" s="323"/>
      <c r="AD50" s="323"/>
      <c r="AE50" s="294"/>
      <c r="AF50" s="294"/>
      <c r="AG50" s="294"/>
      <c r="AH50" s="294"/>
      <c r="AI50" s="294"/>
      <c r="AJ50" s="294"/>
      <c r="AK50" s="298"/>
      <c r="AL50" s="298"/>
      <c r="AM50" s="320"/>
      <c r="AN50" s="299"/>
      <c r="AO50" s="306" t="str">
        <f t="shared" si="4"/>
        <v/>
      </c>
      <c r="AP50" s="322"/>
      <c r="AQ50" s="322"/>
      <c r="AR50" s="322"/>
      <c r="AS50" s="294"/>
      <c r="AT50" s="303" t="str">
        <f t="shared" si="5"/>
        <v/>
      </c>
      <c r="AU50" s="304" t="str">
        <f t="shared" si="6"/>
        <v/>
      </c>
      <c r="AV50" s="297"/>
    </row>
    <row r="51" spans="1:48" s="286" customFormat="1" ht="38.25" customHeight="1" x14ac:dyDescent="0.25">
      <c r="A51" s="76">
        <f t="shared" si="0"/>
        <v>37</v>
      </c>
      <c r="B51" s="76" t="str">
        <f t="shared" si="1"/>
        <v>..37.RW.</v>
      </c>
      <c r="C51" s="59" t="s">
        <v>97</v>
      </c>
      <c r="D51" s="59"/>
      <c r="E51" s="59"/>
      <c r="F51" s="59"/>
      <c r="G51" s="59" t="s">
        <v>92</v>
      </c>
      <c r="H51" s="62"/>
      <c r="I51" s="62"/>
      <c r="J51" s="62"/>
      <c r="K51" s="62"/>
      <c r="L51" s="62"/>
      <c r="M51" s="291"/>
      <c r="N51" s="291"/>
      <c r="O51" s="291"/>
      <c r="P51" s="291"/>
      <c r="Q51" s="293"/>
      <c r="R51" s="293"/>
      <c r="S51" s="63"/>
      <c r="T51" s="154"/>
      <c r="U51" s="61" t="s">
        <v>93</v>
      </c>
      <c r="V51" s="62"/>
      <c r="W51" s="287"/>
      <c r="X51" s="79">
        <f t="shared" si="2"/>
        <v>0</v>
      </c>
      <c r="Y51" s="192" t="str">
        <f>IF(X51&gt;0,'Indirect Costs Calc (VT-Indire)'!$G$12,"")</f>
        <v/>
      </c>
      <c r="Z51" s="192" t="str">
        <f>IF(X51&gt;0,'Contingency Calc (VT-Cont)'!$G$19,"")</f>
        <v/>
      </c>
      <c r="AA51" s="192" t="str">
        <f>IF(X51&gt;0,'Escalation Calculator (VT-CEsc)'!$B$25,"")</f>
        <v/>
      </c>
      <c r="AB51" s="79" t="str">
        <f t="shared" si="3"/>
        <v/>
      </c>
      <c r="AC51" s="323"/>
      <c r="AD51" s="323"/>
      <c r="AE51" s="294"/>
      <c r="AF51" s="294"/>
      <c r="AG51" s="294"/>
      <c r="AH51" s="294"/>
      <c r="AI51" s="294"/>
      <c r="AJ51" s="294"/>
      <c r="AK51" s="298"/>
      <c r="AL51" s="298"/>
      <c r="AM51" s="320"/>
      <c r="AN51" s="299"/>
      <c r="AO51" s="306" t="str">
        <f t="shared" si="4"/>
        <v/>
      </c>
      <c r="AP51" s="322"/>
      <c r="AQ51" s="322"/>
      <c r="AR51" s="322"/>
      <c r="AS51" s="294"/>
      <c r="AT51" s="303" t="str">
        <f t="shared" si="5"/>
        <v/>
      </c>
      <c r="AU51" s="304" t="str">
        <f t="shared" si="6"/>
        <v/>
      </c>
      <c r="AV51" s="297"/>
    </row>
    <row r="52" spans="1:48" s="286" customFormat="1" ht="38.25" customHeight="1" x14ac:dyDescent="0.25">
      <c r="A52" s="76">
        <f t="shared" si="0"/>
        <v>38</v>
      </c>
      <c r="B52" s="76" t="str">
        <f t="shared" si="1"/>
        <v>..38.RW.</v>
      </c>
      <c r="C52" s="59" t="s">
        <v>97</v>
      </c>
      <c r="D52" s="59"/>
      <c r="E52" s="59"/>
      <c r="F52" s="59"/>
      <c r="G52" s="59" t="s">
        <v>92</v>
      </c>
      <c r="H52" s="62"/>
      <c r="I52" s="62"/>
      <c r="J52" s="62"/>
      <c r="K52" s="62"/>
      <c r="L52" s="62"/>
      <c r="M52" s="291"/>
      <c r="N52" s="291"/>
      <c r="O52" s="291"/>
      <c r="P52" s="291"/>
      <c r="Q52" s="293"/>
      <c r="R52" s="293"/>
      <c r="S52" s="63"/>
      <c r="T52" s="154"/>
      <c r="U52" s="61" t="s">
        <v>93</v>
      </c>
      <c r="V52" s="62"/>
      <c r="W52" s="287"/>
      <c r="X52" s="79">
        <f t="shared" si="2"/>
        <v>0</v>
      </c>
      <c r="Y52" s="192" t="str">
        <f>IF(X52&gt;0,'Indirect Costs Calc (VT-Indire)'!$G$12,"")</f>
        <v/>
      </c>
      <c r="Z52" s="192" t="str">
        <f>IF(X52&gt;0,'Contingency Calc (VT-Cont)'!$G$19,"")</f>
        <v/>
      </c>
      <c r="AA52" s="192" t="str">
        <f>IF(X52&gt;0,'Escalation Calculator (VT-CEsc)'!$B$25,"")</f>
        <v/>
      </c>
      <c r="AB52" s="79" t="str">
        <f t="shared" si="3"/>
        <v/>
      </c>
      <c r="AC52" s="323"/>
      <c r="AD52" s="323"/>
      <c r="AE52" s="294"/>
      <c r="AF52" s="294"/>
      <c r="AG52" s="294"/>
      <c r="AH52" s="294"/>
      <c r="AI52" s="294"/>
      <c r="AJ52" s="294"/>
      <c r="AK52" s="298"/>
      <c r="AL52" s="298"/>
      <c r="AM52" s="320"/>
      <c r="AN52" s="299"/>
      <c r="AO52" s="306" t="str">
        <f t="shared" si="4"/>
        <v/>
      </c>
      <c r="AP52" s="322"/>
      <c r="AQ52" s="322"/>
      <c r="AR52" s="322"/>
      <c r="AS52" s="294"/>
      <c r="AT52" s="303" t="str">
        <f t="shared" si="5"/>
        <v/>
      </c>
      <c r="AU52" s="304" t="str">
        <f t="shared" si="6"/>
        <v/>
      </c>
      <c r="AV52" s="297"/>
    </row>
    <row r="53" spans="1:48" s="286" customFormat="1" ht="38.25" customHeight="1" x14ac:dyDescent="0.25">
      <c r="A53" s="76">
        <f t="shared" si="0"/>
        <v>39</v>
      </c>
      <c r="B53" s="76" t="str">
        <f t="shared" si="1"/>
        <v>..39.RW.</v>
      </c>
      <c r="C53" s="59" t="s">
        <v>97</v>
      </c>
      <c r="D53" s="59"/>
      <c r="E53" s="59"/>
      <c r="F53" s="59"/>
      <c r="G53" s="59" t="s">
        <v>92</v>
      </c>
      <c r="H53" s="62"/>
      <c r="I53" s="62"/>
      <c r="J53" s="62"/>
      <c r="K53" s="62"/>
      <c r="L53" s="62"/>
      <c r="M53" s="291"/>
      <c r="N53" s="291"/>
      <c r="O53" s="291"/>
      <c r="P53" s="291"/>
      <c r="Q53" s="293"/>
      <c r="R53" s="293"/>
      <c r="S53" s="63"/>
      <c r="T53" s="154"/>
      <c r="U53" s="61" t="s">
        <v>93</v>
      </c>
      <c r="V53" s="62"/>
      <c r="W53" s="287"/>
      <c r="X53" s="79">
        <f t="shared" si="2"/>
        <v>0</v>
      </c>
      <c r="Y53" s="192" t="str">
        <f>IF(X53&gt;0,'Indirect Costs Calc (VT-Indire)'!$G$12,"")</f>
        <v/>
      </c>
      <c r="Z53" s="192" t="str">
        <f>IF(X53&gt;0,'Contingency Calc (VT-Cont)'!$G$19,"")</f>
        <v/>
      </c>
      <c r="AA53" s="192" t="str">
        <f>IF(X53&gt;0,'Escalation Calculator (VT-CEsc)'!$B$25,"")</f>
        <v/>
      </c>
      <c r="AB53" s="79" t="str">
        <f t="shared" si="3"/>
        <v/>
      </c>
      <c r="AC53" s="323"/>
      <c r="AD53" s="323"/>
      <c r="AE53" s="294"/>
      <c r="AF53" s="294"/>
      <c r="AG53" s="294"/>
      <c r="AH53" s="294"/>
      <c r="AI53" s="294"/>
      <c r="AJ53" s="294"/>
      <c r="AK53" s="298"/>
      <c r="AL53" s="298"/>
      <c r="AM53" s="320"/>
      <c r="AN53" s="299"/>
      <c r="AO53" s="306" t="str">
        <f t="shared" si="4"/>
        <v/>
      </c>
      <c r="AP53" s="322"/>
      <c r="AQ53" s="322"/>
      <c r="AR53" s="322"/>
      <c r="AS53" s="294"/>
      <c r="AT53" s="303" t="str">
        <f t="shared" si="5"/>
        <v/>
      </c>
      <c r="AU53" s="304" t="str">
        <f t="shared" si="6"/>
        <v/>
      </c>
      <c r="AV53" s="297"/>
    </row>
    <row r="54" spans="1:48" s="286" customFormat="1" ht="38.25" customHeight="1" x14ac:dyDescent="0.25">
      <c r="A54" s="76">
        <f t="shared" si="0"/>
        <v>40</v>
      </c>
      <c r="B54" s="76" t="str">
        <f t="shared" si="1"/>
        <v>..40.RW.</v>
      </c>
      <c r="C54" s="59" t="s">
        <v>97</v>
      </c>
      <c r="D54" s="59"/>
      <c r="E54" s="59"/>
      <c r="F54" s="59"/>
      <c r="G54" s="59" t="s">
        <v>92</v>
      </c>
      <c r="H54" s="62"/>
      <c r="I54" s="62"/>
      <c r="J54" s="62"/>
      <c r="K54" s="62"/>
      <c r="L54" s="62"/>
      <c r="M54" s="291"/>
      <c r="N54" s="291"/>
      <c r="O54" s="291"/>
      <c r="P54" s="291"/>
      <c r="Q54" s="293"/>
      <c r="R54" s="293"/>
      <c r="S54" s="63"/>
      <c r="T54" s="154"/>
      <c r="U54" s="61" t="s">
        <v>93</v>
      </c>
      <c r="V54" s="62"/>
      <c r="W54" s="287"/>
      <c r="X54" s="79">
        <f t="shared" si="2"/>
        <v>0</v>
      </c>
      <c r="Y54" s="192" t="str">
        <f>IF(X54&gt;0,'Indirect Costs Calc (VT-Indire)'!$G$12,"")</f>
        <v/>
      </c>
      <c r="Z54" s="192" t="str">
        <f>IF(X54&gt;0,'Contingency Calc (VT-Cont)'!$G$19,"")</f>
        <v/>
      </c>
      <c r="AA54" s="192" t="str">
        <f>IF(X54&gt;0,'Escalation Calculator (VT-CEsc)'!$B$25,"")</f>
        <v/>
      </c>
      <c r="AB54" s="79" t="str">
        <f t="shared" si="3"/>
        <v/>
      </c>
      <c r="AC54" s="323"/>
      <c r="AD54" s="323"/>
      <c r="AE54" s="294"/>
      <c r="AF54" s="294"/>
      <c r="AG54" s="294"/>
      <c r="AH54" s="294"/>
      <c r="AI54" s="294"/>
      <c r="AJ54" s="294"/>
      <c r="AK54" s="298"/>
      <c r="AL54" s="298"/>
      <c r="AM54" s="320"/>
      <c r="AN54" s="299"/>
      <c r="AO54" s="306" t="str">
        <f t="shared" si="4"/>
        <v/>
      </c>
      <c r="AP54" s="322"/>
      <c r="AQ54" s="322"/>
      <c r="AR54" s="322"/>
      <c r="AS54" s="294"/>
      <c r="AT54" s="303" t="str">
        <f t="shared" si="5"/>
        <v/>
      </c>
      <c r="AU54" s="304" t="str">
        <f t="shared" si="6"/>
        <v/>
      </c>
      <c r="AV54" s="297"/>
    </row>
    <row r="55" spans="1:48" s="302" customFormat="1" ht="54.75" customHeight="1" thickBot="1" x14ac:dyDescent="0.3">
      <c r="A55" s="77"/>
      <c r="B55" s="77"/>
      <c r="C55" s="77"/>
      <c r="D55" s="77"/>
      <c r="E55" s="77"/>
      <c r="F55" s="77"/>
      <c r="G55" s="45"/>
      <c r="H55" s="45"/>
      <c r="I55" s="81" t="s">
        <v>58</v>
      </c>
      <c r="J55" s="45"/>
      <c r="K55" s="45"/>
      <c r="L55" s="45"/>
      <c r="M55" s="45"/>
      <c r="N55" s="45"/>
      <c r="O55" s="45"/>
      <c r="P55" s="45"/>
      <c r="Q55" s="45"/>
      <c r="R55" s="45"/>
      <c r="S55" s="45"/>
      <c r="T55" s="300"/>
      <c r="U55" s="45"/>
      <c r="V55" s="45"/>
      <c r="W55" s="301"/>
      <c r="X55" s="80">
        <f>SUM($X$15:$X$54)</f>
        <v>0</v>
      </c>
      <c r="Y55" s="45"/>
      <c r="Z55" s="45"/>
      <c r="AA55" s="45"/>
      <c r="AB55" s="80">
        <f>SUM($AB$15:$AB$54)</f>
        <v>0</v>
      </c>
      <c r="AC55" s="45"/>
      <c r="AD55" s="45"/>
      <c r="AE55" s="45"/>
      <c r="AF55" s="45"/>
      <c r="AG55" s="45"/>
      <c r="AH55" s="45"/>
      <c r="AI55" s="45"/>
      <c r="AJ55" s="45"/>
      <c r="AK55" s="45"/>
      <c r="AL55" s="45"/>
      <c r="AM55" s="45"/>
      <c r="AN55" s="301"/>
      <c r="AO55" s="307">
        <f>SUM($AO$15:$AO$54)</f>
        <v>0</v>
      </c>
      <c r="AP55" s="45"/>
      <c r="AQ55" s="45"/>
      <c r="AR55" s="45"/>
      <c r="AS55" s="45"/>
      <c r="AT55" s="305">
        <f>SUM($AT$15:$AT$54)</f>
        <v>0</v>
      </c>
      <c r="AU55" s="305">
        <f>SUM($AU$15:$AU$54)</f>
        <v>0</v>
      </c>
      <c r="AV55" s="45"/>
    </row>
  </sheetData>
  <sheetProtection selectLockedCells="1"/>
  <autoFilter ref="A14:AV14" xr:uid="{00000000-0001-0000-0200-000000000000}"/>
  <customSheetViews>
    <customSheetView guid="{F8531A1D-0BE7-4C39-B6F0-44D7931A4F52}" scale="25" showPageBreaks="1" showGridLines="0" fitToPage="1" printArea="1" hiddenRows="1" hiddenColumns="1" view="pageBreakPreview">
      <selection activeCell="L21" sqref="L21"/>
      <pageMargins left="0.55118110236220474" right="0.55118110236220474" top="2.1653543307086616" bottom="0.78740157480314965" header="0.51181102362204722" footer="0.51181102362204722"/>
      <pageSetup paperSize="8" scale="32" orientation="landscape" r:id="rId1"/>
      <headerFooter differentOddEven="1" differentFirst="1">
        <oddHeader>&amp;L&amp;G</oddHeader>
        <oddFooter>&amp;R&amp;D&amp;T&amp;L&amp;"arial,Bold"&amp;10&amp;K3F3F3F &amp;C&amp;"arial,Bold"&amp;14&amp;KFF0000</oddFooter>
        <evenHeader>&amp;L&amp;G</evenHeader>
        <evenFooter>&amp;R&amp;D&amp;T&amp;L&amp;"arial,Bold"&amp;10&amp;K3F3F3F &amp;C&amp;"arial,Bold"&amp;14&amp;KFF0000</evenFooter>
        <firstFooter>&amp;L&amp;"arial,Bold"&amp;10&amp;K3F3F3F &amp;C&amp;"arial,Bold"&amp;14&amp;KFF0000</firstFooter>
      </headerFooter>
    </customSheetView>
  </customSheetViews>
  <mergeCells count="17">
    <mergeCell ref="A3:G3"/>
    <mergeCell ref="A2:R2"/>
    <mergeCell ref="A13:K13"/>
    <mergeCell ref="A8:B8"/>
    <mergeCell ref="A9:B9"/>
    <mergeCell ref="AG11:AI11"/>
    <mergeCell ref="AE12:AF12"/>
    <mergeCell ref="AG12:AI12"/>
    <mergeCell ref="A4:B4"/>
    <mergeCell ref="A5:B5"/>
    <mergeCell ref="A6:B6"/>
    <mergeCell ref="A7:B7"/>
    <mergeCell ref="AC13:AD13"/>
    <mergeCell ref="V1:X1"/>
    <mergeCell ref="L13:T13"/>
    <mergeCell ref="W13:AB13"/>
    <mergeCell ref="AE11:AF11"/>
  </mergeCells>
  <conditionalFormatting sqref="AE15:AJ54">
    <cfRule type="cellIs" dxfId="21" priority="8" operator="equal">
      <formula>"Yes"</formula>
    </cfRule>
    <cfRule type="cellIs" dxfId="20" priority="9" operator="equal">
      <formula>"No"</formula>
    </cfRule>
  </conditionalFormatting>
  <conditionalFormatting sqref="AS15:AS54">
    <cfRule type="cellIs" dxfId="19" priority="5" operator="equal">
      <formula>"Pending"</formula>
    </cfRule>
    <cfRule type="cellIs" dxfId="18" priority="6" operator="equal">
      <formula>"Recommended"</formula>
    </cfRule>
    <cfRule type="cellIs" dxfId="17" priority="7" operator="equal">
      <formula>"Rejected"</formula>
    </cfRule>
  </conditionalFormatting>
  <dataValidations count="4">
    <dataValidation type="list" allowBlank="1" showInputMessage="1" showErrorMessage="1" sqref="C7" xr:uid="{00000000-0002-0000-0200-000004000000}">
      <formula1>"RW"</formula1>
    </dataValidation>
    <dataValidation type="list" allowBlank="1" showInputMessage="1" showErrorMessage="1" sqref="AS15:AS54" xr:uid="{E7290467-00BF-4670-97E0-FBF11B5CD487}">
      <formula1>"Recommended, Pending, Rejected"</formula1>
    </dataValidation>
    <dataValidation type="list" allowBlank="1" showInputMessage="1" showErrorMessage="1" sqref="AE15:AJ54" xr:uid="{2E17FCBD-1463-4E18-BC60-E96D71D7DBC0}">
      <formula1>"Yes, No"</formula1>
    </dataValidation>
    <dataValidation type="list" allowBlank="1" showInputMessage="1" showErrorMessage="1" sqref="AV15:AV54" xr:uid="{B5804736-7D60-464C-89EB-D55960DCF2A2}">
      <formula1>$AT$4:$AT$7</formula1>
    </dataValidation>
  </dataValidations>
  <hyperlinks>
    <hyperlink ref="A3" r:id="rId2" xr:uid="{00000000-0004-0000-0600-000000000000}"/>
  </hyperlinks>
  <pageMargins left="0.55118110236220474" right="0.55118110236220474" top="0.83" bottom="0.78740157480314965" header="0.51181102362204722" footer="0.51181102362204722"/>
  <pageSetup paperSize="8" scale="17" orientation="landscape" r:id="rId3"/>
  <headerFooter differentOddEven="1" differentFirst="1">
    <oddHeader>&amp;L&amp;G</oddHeader>
    <oddFooter xml:space="preserve">&amp;L&amp;"Calibri"&amp;11&amp;K000000&amp;"arial,Bold"&amp;10&amp;K3F3F3F &amp;C&amp;"arial,Bold"&amp;14&amp;KFF0000 &amp;L&amp;"Calibri"&amp;11&amp;K000000&amp;"arial,Bold"&amp;10&amp;K3F3F3F &amp;R&amp;D&amp;T&amp;C&amp;"arial,Bold"&amp;14&amp;KFF0000 &amp;L&amp;"Calibri"&amp;11&amp;K000000&amp;"arial,Bold"&amp;10&amp;K3F3F3F </oddFooter>
    <evenHeader>&amp;L&amp;G</evenHeader>
    <evenFooter xml:space="preserve">&amp;L&amp;"Calibri"&amp;11&amp;K000000&amp;"arial,Bold"&amp;10&amp;K3F3F3F &amp;C&amp;"arial,Bold"&amp;14&amp;KFF0000 &amp;L&amp;"Calibri"&amp;11&amp;K000000&amp;"arial,Bold"&amp;10&amp;K3F3F3F &amp;R&amp;D&amp;T&amp;C&amp;"arial,Bold"&amp;14&amp;KFF0000 &amp;L&amp;"Calibri"&amp;11&amp;K000000&amp;"arial,Bold"&amp;10&amp;K3F3F3F </evenFooter>
    <firstFooter xml:space="preserve">&amp;L&amp;"Calibri"&amp;11&amp;K000000&amp;"arial,Bold"&amp;10&amp;K3F3F3F &amp;C&amp;"arial,Bold"&amp;14&amp;KFF0000 &amp;L&amp;"Calibri"&amp;11&amp;K000000&amp;"arial,Bold"&amp;10&amp;K3F3F3F </firstFooter>
  </headerFooter>
  <legacyDrawing r:id="rId4"/>
  <legacyDrawingHF r:id="rId5"/>
  <extLst>
    <ext xmlns:x14="http://schemas.microsoft.com/office/spreadsheetml/2009/9/main" uri="{78C0D931-6437-407d-A8EE-F0AAD7539E65}">
      <x14:conditionalFormattings>
        <x14:conditionalFormatting xmlns:xm="http://schemas.microsoft.com/office/excel/2006/main">
          <x14:cfRule type="expression" priority="11" id="{3F96F907-0212-4F5F-B7A6-45C2E78176CA}">
            <xm:f>$C$7=Assumptions_GEN!$B$133</xm:f>
            <x14:dxf>
              <font>
                <color theme="0" tint="-0.499984740745262"/>
              </font>
              <fill>
                <patternFill>
                  <bgColor theme="0" tint="-0.34998626667073579"/>
                </patternFill>
              </fill>
            </x14:dxf>
          </x14:cfRule>
          <xm:sqref>W13</xm:sqref>
        </x14:conditionalFormatting>
        <x14:conditionalFormatting xmlns:xm="http://schemas.microsoft.com/office/excel/2006/main">
          <x14:cfRule type="expression" priority="1" id="{65BFC13D-76A7-4825-9093-DBCD5C236945}">
            <xm:f>$C$7=Assumptions_GEN!$B$133</xm:f>
            <x14:dxf>
              <font>
                <color theme="0" tint="-0.499984740745262"/>
              </font>
              <fill>
                <patternFill>
                  <bgColor theme="0" tint="-0.34998626667073579"/>
                </patternFill>
              </fill>
            </x14:dxf>
          </x14:cfRule>
          <xm:sqref>W14:AB54</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Assumptions_GEN!$B$13:$B$27</xm:f>
          </x14:formula1>
          <xm:sqref>D15:D54</xm:sqref>
        </x14:dataValidation>
        <x14:dataValidation type="list" allowBlank="1" showInputMessage="1" showErrorMessage="1" xr:uid="{00000000-0002-0000-0200-000001000000}">
          <x14:formula1>
            <xm:f>Assumptions_GEN!$B$8:$B$9</xm:f>
          </x14:formula1>
          <xm:sqref>C15:C54</xm:sqref>
        </x14:dataValidation>
        <x14:dataValidation type="list" allowBlank="1" showInputMessage="1" xr:uid="{00000000-0002-0000-0200-000002000000}">
          <x14:formula1>
            <xm:f>Assumptions_GEN!$B$101:$B$125</xm:f>
          </x14:formula1>
          <xm:sqref>U15:U54</xm:sqref>
        </x14:dataValidation>
        <x14:dataValidation type="list" allowBlank="1" showInputMessage="1" xr:uid="{00000000-0002-0000-0200-000003000000}">
          <x14:formula1>
            <xm:f>Assumptions_GEN!$B$31:$B$36</xm:f>
          </x14:formula1>
          <xm:sqref>G15:G54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F6DF3-A591-485F-82D7-A85853E07E39}">
  <sheetPr>
    <tabColor theme="9" tint="0.59999389629810485"/>
    <pageSetUpPr fitToPage="1"/>
  </sheetPr>
  <dimension ref="A1:L36"/>
  <sheetViews>
    <sheetView showGridLines="0" view="pageBreakPreview" zoomScale="80" zoomScaleNormal="100" zoomScaleSheetLayoutView="80" workbookViewId="0">
      <selection activeCell="A10" sqref="A10:J10"/>
    </sheetView>
  </sheetViews>
  <sheetFormatPr defaultColWidth="13.81640625" defaultRowHeight="17.5" x14ac:dyDescent="0.35"/>
  <cols>
    <col min="1" max="1" width="32.1796875" style="14" customWidth="1"/>
    <col min="2" max="2" width="4" style="14" customWidth="1"/>
    <col min="3" max="4" width="16.7265625" style="14" customWidth="1"/>
    <col min="5" max="5" width="13.453125" style="14" customWidth="1"/>
    <col min="6" max="6" width="25.1796875" style="14" customWidth="1"/>
    <col min="7" max="7" width="19" style="14" customWidth="1"/>
    <col min="8" max="8" width="16.54296875" style="14" customWidth="1"/>
    <col min="9" max="10" width="14.54296875" style="14" customWidth="1"/>
    <col min="11" max="16384" width="13.81640625" style="14"/>
  </cols>
  <sheetData>
    <row r="1" spans="1:12" s="23" customFormat="1" ht="45" customHeight="1" x14ac:dyDescent="0.25">
      <c r="A1" s="404" t="s">
        <v>220</v>
      </c>
      <c r="B1" s="405"/>
      <c r="C1" s="405"/>
      <c r="D1" s="405"/>
      <c r="E1" s="405"/>
      <c r="F1" s="405"/>
      <c r="G1" s="405"/>
      <c r="H1" s="406"/>
      <c r="I1" s="398" t="s">
        <v>372</v>
      </c>
      <c r="J1" s="398"/>
      <c r="K1" s="22"/>
      <c r="L1" s="22"/>
    </row>
    <row r="2" spans="1:12" x14ac:dyDescent="0.35">
      <c r="A2" s="407"/>
      <c r="B2" s="408"/>
      <c r="C2" s="408"/>
      <c r="D2" s="408"/>
      <c r="E2" s="408"/>
      <c r="F2" s="408"/>
      <c r="G2" s="408"/>
      <c r="H2" s="408"/>
      <c r="I2" s="408"/>
      <c r="J2" s="409"/>
    </row>
    <row r="3" spans="1:12" s="12" customFormat="1" ht="42" customHeight="1" x14ac:dyDescent="0.35">
      <c r="A3" s="49" t="s">
        <v>112</v>
      </c>
      <c r="B3" s="410" t="s">
        <v>111</v>
      </c>
      <c r="C3" s="410"/>
      <c r="D3" s="410"/>
      <c r="E3" s="410"/>
      <c r="F3" s="49" t="s">
        <v>135</v>
      </c>
      <c r="G3" s="394" t="s">
        <v>95</v>
      </c>
      <c r="H3" s="394"/>
      <c r="I3" s="394"/>
      <c r="J3" s="394"/>
      <c r="K3" s="21"/>
    </row>
    <row r="4" spans="1:12" s="12" customFormat="1" ht="42" customHeight="1" x14ac:dyDescent="0.35">
      <c r="A4" s="49" t="s">
        <v>134</v>
      </c>
      <c r="B4" s="394" t="s">
        <v>4</v>
      </c>
      <c r="C4" s="394"/>
      <c r="D4" s="394"/>
      <c r="E4" s="394"/>
      <c r="F4" s="394"/>
      <c r="G4" s="394"/>
      <c r="H4" s="394"/>
      <c r="I4" s="394"/>
      <c r="J4" s="394"/>
      <c r="K4" s="21"/>
    </row>
    <row r="5" spans="1:12" s="12" customFormat="1" ht="42" customHeight="1" x14ac:dyDescent="0.35">
      <c r="A5" s="49" t="s">
        <v>24</v>
      </c>
      <c r="B5" s="394" t="s">
        <v>4</v>
      </c>
      <c r="C5" s="394"/>
      <c r="D5" s="394"/>
      <c r="E5" s="394"/>
      <c r="F5" s="394"/>
      <c r="G5" s="394"/>
      <c r="H5" s="394"/>
      <c r="I5" s="394"/>
      <c r="J5" s="394"/>
      <c r="K5" s="21"/>
    </row>
    <row r="6" spans="1:12" s="12" customFormat="1" ht="32.25" customHeight="1" x14ac:dyDescent="0.35">
      <c r="A6" s="401"/>
      <c r="B6" s="402"/>
      <c r="C6" s="402"/>
      <c r="D6" s="402"/>
      <c r="E6" s="402"/>
      <c r="F6" s="402"/>
      <c r="G6" s="402"/>
      <c r="H6" s="402"/>
      <c r="I6" s="402"/>
      <c r="J6" s="403"/>
      <c r="K6" s="21"/>
    </row>
    <row r="7" spans="1:12" s="20" customFormat="1" ht="30.75" customHeight="1" x14ac:dyDescent="0.25">
      <c r="A7" s="411" t="s">
        <v>105</v>
      </c>
      <c r="B7" s="412"/>
      <c r="C7" s="412"/>
      <c r="D7" s="412"/>
      <c r="E7" s="412"/>
      <c r="F7" s="412"/>
      <c r="G7" s="412"/>
      <c r="H7" s="412"/>
      <c r="I7" s="412"/>
      <c r="J7" s="413"/>
    </row>
    <row r="8" spans="1:12" s="20" customFormat="1" ht="30.75" customHeight="1" x14ac:dyDescent="0.25">
      <c r="A8" s="400" t="s">
        <v>136</v>
      </c>
      <c r="B8" s="400"/>
      <c r="C8" s="400"/>
      <c r="D8" s="392">
        <f>+'V Form C2-CW'!AB54</f>
        <v>0</v>
      </c>
      <c r="E8" s="393"/>
      <c r="F8" s="393"/>
      <c r="G8" s="393"/>
      <c r="H8" s="393"/>
      <c r="I8" s="393"/>
      <c r="J8" s="393"/>
    </row>
    <row r="9" spans="1:12" s="20" customFormat="1" ht="30.75" customHeight="1" x14ac:dyDescent="0.25">
      <c r="A9" s="400" t="s">
        <v>137</v>
      </c>
      <c r="B9" s="400"/>
      <c r="C9" s="400"/>
      <c r="D9" s="394" t="s">
        <v>106</v>
      </c>
      <c r="E9" s="394"/>
      <c r="F9" s="394"/>
      <c r="G9" s="394"/>
      <c r="H9" s="394"/>
      <c r="I9" s="394"/>
      <c r="J9" s="394"/>
    </row>
    <row r="10" spans="1:12" s="15" customFormat="1" ht="213" customHeight="1" x14ac:dyDescent="0.25">
      <c r="A10" s="415" t="s">
        <v>401</v>
      </c>
      <c r="B10" s="416"/>
      <c r="C10" s="416"/>
      <c r="D10" s="416"/>
      <c r="E10" s="416"/>
      <c r="F10" s="416"/>
      <c r="G10" s="416"/>
      <c r="H10" s="416"/>
      <c r="I10" s="416"/>
      <c r="J10" s="416"/>
    </row>
    <row r="11" spans="1:12" s="15" customFormat="1" ht="99.75" customHeight="1" x14ac:dyDescent="0.25">
      <c r="A11" s="395" t="s">
        <v>400</v>
      </c>
      <c r="B11" s="395"/>
      <c r="C11" s="395"/>
      <c r="D11" s="395"/>
      <c r="E11" s="395"/>
      <c r="F11" s="395"/>
      <c r="G11" s="395"/>
      <c r="H11" s="395"/>
      <c r="I11" s="395"/>
      <c r="J11" s="395"/>
    </row>
    <row r="12" spans="1:12" s="15" customFormat="1" ht="51" customHeight="1" x14ac:dyDescent="0.25">
      <c r="A12" s="395" t="s">
        <v>110</v>
      </c>
      <c r="B12" s="395"/>
      <c r="C12" s="395"/>
      <c r="D12" s="395"/>
      <c r="E12" s="395"/>
      <c r="F12" s="395"/>
      <c r="G12" s="395"/>
      <c r="H12" s="375" t="s">
        <v>107</v>
      </c>
      <c r="I12" s="375"/>
      <c r="J12" s="375"/>
    </row>
    <row r="13" spans="1:12" ht="51" customHeight="1" x14ac:dyDescent="0.35">
      <c r="A13" s="399" t="s">
        <v>109</v>
      </c>
      <c r="B13" s="399"/>
      <c r="C13" s="399"/>
      <c r="D13" s="399"/>
      <c r="E13" s="399"/>
      <c r="F13" s="399"/>
      <c r="G13" s="399"/>
      <c r="H13" s="375" t="s">
        <v>108</v>
      </c>
      <c r="I13" s="375"/>
      <c r="J13" s="375"/>
      <c r="K13" s="16"/>
      <c r="L13" s="17"/>
    </row>
    <row r="14" spans="1:12" ht="18" customHeight="1" x14ac:dyDescent="0.35">
      <c r="A14" s="444"/>
      <c r="B14" s="444"/>
      <c r="C14" s="444"/>
      <c r="D14" s="444"/>
      <c r="E14" s="444"/>
      <c r="F14" s="444"/>
      <c r="G14" s="444"/>
      <c r="H14" s="444"/>
      <c r="I14" s="444"/>
      <c r="J14" s="444"/>
      <c r="K14" s="16"/>
      <c r="L14" s="17"/>
    </row>
    <row r="15" spans="1:12" s="13" customFormat="1" ht="55.5" customHeight="1" x14ac:dyDescent="0.25">
      <c r="A15" s="355" t="s">
        <v>154</v>
      </c>
      <c r="B15" s="355"/>
      <c r="C15" s="355"/>
      <c r="D15" s="355"/>
      <c r="E15" s="356"/>
      <c r="F15" s="445" t="s">
        <v>163</v>
      </c>
      <c r="G15" s="446"/>
      <c r="H15" s="446"/>
      <c r="I15" s="446"/>
      <c r="J15" s="446"/>
      <c r="K15" s="18"/>
    </row>
    <row r="16" spans="1:12" s="13" customFormat="1" ht="55.5" customHeight="1" x14ac:dyDescent="0.25">
      <c r="A16" s="440" t="s">
        <v>0</v>
      </c>
      <c r="B16" s="361"/>
      <c r="C16" s="345"/>
      <c r="D16" s="346"/>
      <c r="E16" s="441"/>
      <c r="F16" s="354" t="s">
        <v>0</v>
      </c>
      <c r="G16" s="356"/>
      <c r="H16" s="345"/>
      <c r="I16" s="346"/>
      <c r="J16" s="441"/>
      <c r="K16" s="19"/>
    </row>
    <row r="17" spans="1:11" s="13" customFormat="1" ht="55.5" customHeight="1" x14ac:dyDescent="0.25">
      <c r="A17" s="440" t="s">
        <v>1</v>
      </c>
      <c r="B17" s="361"/>
      <c r="C17" s="345"/>
      <c r="D17" s="346"/>
      <c r="E17" s="441"/>
      <c r="F17" s="354" t="s">
        <v>1</v>
      </c>
      <c r="G17" s="356"/>
      <c r="H17" s="345"/>
      <c r="I17" s="346"/>
      <c r="J17" s="441"/>
      <c r="K17" s="19"/>
    </row>
    <row r="18" spans="1:11" s="13" customFormat="1" ht="55.5" customHeight="1" x14ac:dyDescent="0.25">
      <c r="A18" s="440" t="s">
        <v>155</v>
      </c>
      <c r="B18" s="361"/>
      <c r="C18" s="345"/>
      <c r="D18" s="346"/>
      <c r="E18" s="441"/>
      <c r="F18" s="354" t="s">
        <v>2</v>
      </c>
      <c r="G18" s="356"/>
      <c r="H18" s="345"/>
      <c r="I18" s="346"/>
      <c r="J18" s="441"/>
      <c r="K18" s="19"/>
    </row>
    <row r="19" spans="1:11" s="13" customFormat="1" ht="55.5" customHeight="1" x14ac:dyDescent="0.25">
      <c r="A19" s="440" t="s">
        <v>3</v>
      </c>
      <c r="B19" s="361"/>
      <c r="C19" s="345"/>
      <c r="D19" s="346"/>
      <c r="E19" s="441"/>
      <c r="F19" s="354" t="s">
        <v>3</v>
      </c>
      <c r="G19" s="356"/>
      <c r="H19" s="345"/>
      <c r="I19" s="346"/>
      <c r="J19" s="441"/>
      <c r="K19" s="19"/>
    </row>
    <row r="20" spans="1:11" ht="18.5" hidden="1" x14ac:dyDescent="0.35">
      <c r="A20" s="442"/>
      <c r="B20" s="442"/>
      <c r="C20" s="442"/>
      <c r="D20" s="442"/>
      <c r="E20" s="442"/>
      <c r="F20" s="442"/>
      <c r="G20" s="442"/>
      <c r="H20" s="442"/>
      <c r="I20" s="442"/>
      <c r="J20" s="443"/>
    </row>
    <row r="21" spans="1:11" ht="55.5" hidden="1" customHeight="1" x14ac:dyDescent="0.35">
      <c r="A21" s="354" t="s">
        <v>230</v>
      </c>
      <c r="B21" s="355"/>
      <c r="C21" s="355"/>
      <c r="D21" s="355"/>
      <c r="E21" s="355"/>
      <c r="F21" s="355"/>
      <c r="G21" s="355"/>
      <c r="H21" s="355"/>
      <c r="I21" s="355"/>
      <c r="J21" s="356"/>
    </row>
    <row r="22" spans="1:11" ht="55.5" hidden="1" customHeight="1" x14ac:dyDescent="0.35">
      <c r="A22" s="360" t="s">
        <v>0</v>
      </c>
      <c r="B22" s="361"/>
      <c r="C22" s="362"/>
      <c r="D22" s="363"/>
      <c r="E22" s="364"/>
      <c r="F22" s="357" t="s">
        <v>160</v>
      </c>
      <c r="G22" s="358"/>
      <c r="H22" s="358"/>
      <c r="I22" s="358"/>
      <c r="J22" s="359"/>
    </row>
    <row r="23" spans="1:11" ht="55.5" hidden="1" customHeight="1" x14ac:dyDescent="0.35">
      <c r="A23" s="360" t="s">
        <v>1</v>
      </c>
      <c r="B23" s="361"/>
      <c r="C23" s="362"/>
      <c r="D23" s="363"/>
      <c r="E23" s="364"/>
      <c r="F23" s="357"/>
      <c r="G23" s="358"/>
      <c r="H23" s="358"/>
      <c r="I23" s="358"/>
      <c r="J23" s="359"/>
    </row>
    <row r="24" spans="1:11" ht="55.5" hidden="1" customHeight="1" x14ac:dyDescent="0.35">
      <c r="A24" s="360" t="s">
        <v>155</v>
      </c>
      <c r="B24" s="361"/>
      <c r="C24" s="362"/>
      <c r="D24" s="363"/>
      <c r="E24" s="364"/>
      <c r="F24" s="357"/>
      <c r="G24" s="358"/>
      <c r="H24" s="358"/>
      <c r="I24" s="358"/>
      <c r="J24" s="359"/>
    </row>
    <row r="25" spans="1:11" ht="55.5" hidden="1" customHeight="1" x14ac:dyDescent="0.35">
      <c r="A25" s="97" t="s">
        <v>156</v>
      </c>
      <c r="B25" s="96"/>
      <c r="C25" s="374"/>
      <c r="D25" s="374"/>
      <c r="E25" s="374"/>
      <c r="F25" s="357"/>
      <c r="G25" s="358"/>
      <c r="H25" s="358"/>
      <c r="I25" s="358"/>
      <c r="J25" s="359"/>
    </row>
    <row r="26" spans="1:11" ht="55.5" hidden="1" customHeight="1" x14ac:dyDescent="0.35">
      <c r="A26" s="438" t="s">
        <v>3</v>
      </c>
      <c r="B26" s="439"/>
      <c r="C26" s="362"/>
      <c r="D26" s="363"/>
      <c r="E26" s="364"/>
      <c r="F26" s="435"/>
      <c r="G26" s="436"/>
      <c r="H26" s="436"/>
      <c r="I26" s="436"/>
      <c r="J26" s="437"/>
    </row>
    <row r="27" spans="1:11" x14ac:dyDescent="0.35">
      <c r="A27" s="37"/>
      <c r="B27" s="12"/>
      <c r="C27" s="12"/>
      <c r="D27" s="12"/>
      <c r="E27" s="12"/>
      <c r="F27" s="12"/>
      <c r="G27" s="12"/>
      <c r="H27" s="12"/>
      <c r="I27" s="12"/>
      <c r="J27" s="12"/>
    </row>
    <row r="28" spans="1:11" x14ac:dyDescent="0.35">
      <c r="A28" s="37"/>
      <c r="B28" s="12"/>
      <c r="C28" s="12"/>
      <c r="D28" s="12"/>
      <c r="E28" s="12"/>
      <c r="F28" s="12"/>
      <c r="G28" s="12"/>
      <c r="H28" s="12"/>
      <c r="I28" s="12"/>
      <c r="J28" s="12"/>
    </row>
    <row r="29" spans="1:11" x14ac:dyDescent="0.35">
      <c r="A29" s="38"/>
      <c r="B29" s="12"/>
      <c r="C29" s="12"/>
      <c r="D29" s="12"/>
      <c r="E29" s="12"/>
      <c r="F29" s="12"/>
      <c r="H29" s="12"/>
      <c r="I29" s="12"/>
      <c r="J29" s="12"/>
    </row>
    <row r="30" spans="1:11" x14ac:dyDescent="0.35">
      <c r="A30" s="38"/>
      <c r="B30" s="12"/>
      <c r="C30" s="12"/>
      <c r="D30" s="12"/>
      <c r="E30" s="12"/>
      <c r="F30" s="12"/>
      <c r="H30" s="12"/>
      <c r="I30" s="12"/>
      <c r="J30" s="12"/>
    </row>
    <row r="31" spans="1:11" x14ac:dyDescent="0.35">
      <c r="A31" s="38"/>
      <c r="B31" s="12"/>
      <c r="C31" s="12"/>
      <c r="D31" s="12"/>
      <c r="E31" s="12"/>
      <c r="F31" s="12"/>
      <c r="H31" s="12"/>
      <c r="I31" s="12"/>
      <c r="J31" s="12"/>
    </row>
    <row r="32" spans="1:11" x14ac:dyDescent="0.35">
      <c r="A32" s="39"/>
      <c r="B32" s="12"/>
      <c r="C32" s="12"/>
      <c r="D32" s="12"/>
      <c r="E32" s="12"/>
      <c r="F32" s="12"/>
      <c r="H32" s="12"/>
      <c r="I32" s="12"/>
      <c r="J32" s="12"/>
    </row>
    <row r="33" spans="1:10" x14ac:dyDescent="0.35">
      <c r="A33" s="40"/>
      <c r="B33" s="12"/>
      <c r="C33" s="12"/>
      <c r="D33" s="12"/>
      <c r="E33" s="12"/>
      <c r="F33" s="12"/>
      <c r="H33" s="12"/>
      <c r="I33" s="12"/>
      <c r="J33" s="12"/>
    </row>
    <row r="34" spans="1:10" x14ac:dyDescent="0.35">
      <c r="A34" s="36"/>
      <c r="B34" s="12"/>
      <c r="C34" s="12"/>
      <c r="D34" s="12"/>
      <c r="E34" s="12"/>
      <c r="F34" s="12"/>
      <c r="H34" s="12"/>
      <c r="I34" s="12"/>
      <c r="J34" s="12"/>
    </row>
    <row r="35" spans="1:10" x14ac:dyDescent="0.35">
      <c r="A35" s="13"/>
    </row>
    <row r="36" spans="1:10" x14ac:dyDescent="0.35">
      <c r="A36" s="13"/>
    </row>
  </sheetData>
  <sheetProtection selectLockedCells="1"/>
  <mergeCells count="50">
    <mergeCell ref="A9:C9"/>
    <mergeCell ref="D9:J9"/>
    <mergeCell ref="A1:H1"/>
    <mergeCell ref="I1:J1"/>
    <mergeCell ref="A2:J2"/>
    <mergeCell ref="B3:E3"/>
    <mergeCell ref="G3:J3"/>
    <mergeCell ref="B4:J4"/>
    <mergeCell ref="B5:J5"/>
    <mergeCell ref="A6:J6"/>
    <mergeCell ref="A7:J7"/>
    <mergeCell ref="A8:C8"/>
    <mergeCell ref="D8:J8"/>
    <mergeCell ref="A10:J10"/>
    <mergeCell ref="A11:J11"/>
    <mergeCell ref="A12:G12"/>
    <mergeCell ref="H12:J12"/>
    <mergeCell ref="A13:G13"/>
    <mergeCell ref="H13:J13"/>
    <mergeCell ref="A14:J14"/>
    <mergeCell ref="A15:E15"/>
    <mergeCell ref="F15:J15"/>
    <mergeCell ref="A16:B16"/>
    <mergeCell ref="C16:E16"/>
    <mergeCell ref="F16:G16"/>
    <mergeCell ref="H16:J16"/>
    <mergeCell ref="A21:J21"/>
    <mergeCell ref="A17:B17"/>
    <mergeCell ref="C17:E17"/>
    <mergeCell ref="F17:G17"/>
    <mergeCell ref="H17:J17"/>
    <mergeCell ref="A18:B18"/>
    <mergeCell ref="C18:E18"/>
    <mergeCell ref="F18:G18"/>
    <mergeCell ref="H18:J18"/>
    <mergeCell ref="A19:B19"/>
    <mergeCell ref="C19:E19"/>
    <mergeCell ref="F19:G19"/>
    <mergeCell ref="H19:J19"/>
    <mergeCell ref="A20:J20"/>
    <mergeCell ref="A22:B22"/>
    <mergeCell ref="C22:E22"/>
    <mergeCell ref="F22:J26"/>
    <mergeCell ref="A23:B23"/>
    <mergeCell ref="C23:E23"/>
    <mergeCell ref="A24:B24"/>
    <mergeCell ref="C24:E24"/>
    <mergeCell ref="C25:E25"/>
    <mergeCell ref="A26:B26"/>
    <mergeCell ref="C26:E26"/>
  </mergeCells>
  <pageMargins left="0.31496062992125984" right="0.31496062992125984" top="0.69" bottom="0.74803149606299213" header="0.31496062992125984" footer="0.31496062992125984"/>
  <pageSetup paperSize="9" scale="57" orientation="portrait" r:id="rId1"/>
  <headerFooter differentOddEven="1" differentFirst="1">
    <oddHeader>&amp;L&amp;G</oddHeader>
    <oddFooter xml:space="preserve">&amp;L&amp;"Calibri"&amp;11&amp;K000000&amp;"arial,Bold"&amp;10&amp;K3F3F3F &amp;C&amp;"arial,Bold"&amp;14&amp;KFF0000 &amp;L&amp;"Calibri"&amp;11&amp;K000000&amp;"arial,Bold"&amp;10&amp;K3F3F3F </oddFooter>
    <evenHeader>&amp;L&amp;G</evenHeader>
    <evenFooter xml:space="preserve">&amp;L&amp;"Calibri"&amp;11&amp;K000000&amp;"arial,Bold"&amp;10&amp;K3F3F3F &amp;C&amp;"arial,Bold"&amp;14&amp;KFF0000 &amp;L&amp;"Calibri"&amp;11&amp;K000000&amp;"arial,Bold"&amp;10&amp;K3F3F3F </evenFooter>
    <firstFooter xml:space="preserve">&amp;L&amp;"Calibri"&amp;11&amp;K000000&amp;"arial,Bold"&amp;10&amp;K3F3F3F &amp;C&amp;"arial,Bold"&amp;14&amp;KFF0000 &amp;L&amp;"Calibri"&amp;11&amp;K000000&amp;"arial,Bold"&amp;10&amp;K3F3F3F </first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30F7C999-7F0B-44CF-AA75-FFA3E86776DA}">
          <x14:formula1>
            <xm:f>Assumptions_GEN!$B$142:$B$143</xm:f>
          </x14:formula1>
          <xm:sqref>C25:E25</xm:sqref>
        </x14:dataValidation>
        <x14:dataValidation type="list" allowBlank="1" showInputMessage="1" showErrorMessage="1" xr:uid="{9531703C-78A9-441F-9044-2F9B00A3D71E}">
          <x14:formula1>
            <xm:f>Assumptions_GEN!$B$129:$B$131</xm:f>
          </x14:formula1>
          <xm:sqref>G3:J3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pageSetUpPr fitToPage="1"/>
  </sheetPr>
  <dimension ref="A1:BG55"/>
  <sheetViews>
    <sheetView showGridLines="0" zoomScale="60" zoomScaleNormal="60" workbookViewId="0">
      <selection activeCell="H14" sqref="H14"/>
    </sheetView>
  </sheetViews>
  <sheetFormatPr defaultColWidth="9.1796875" defaultRowHeight="0" customHeight="1" zeroHeight="1" x14ac:dyDescent="0.3"/>
  <cols>
    <col min="1" max="1" width="11.26953125" style="2" customWidth="1"/>
    <col min="2" max="2" width="25.7265625" style="2" customWidth="1"/>
    <col min="3" max="3" width="42.26953125" style="2" customWidth="1"/>
    <col min="4" max="4" width="23" style="2" customWidth="1"/>
    <col min="5" max="5" width="18.1796875" style="2" customWidth="1"/>
    <col min="6" max="7" width="18" style="2" customWidth="1"/>
    <col min="8" max="8" width="29.1796875" style="2" customWidth="1"/>
    <col min="9" max="11" width="15.81640625" style="2" customWidth="1"/>
    <col min="12" max="12" width="17.453125" style="2" customWidth="1"/>
    <col min="13" max="13" width="18.1796875" style="2" customWidth="1"/>
    <col min="14" max="14" width="18.26953125" style="2" customWidth="1"/>
    <col min="15" max="15" width="31.7265625" style="2" customWidth="1"/>
    <col min="16" max="16" width="28" style="2" customWidth="1"/>
    <col min="17" max="17" width="15.54296875" style="3" customWidth="1"/>
    <col min="18" max="18" width="15.54296875" style="245" customWidth="1"/>
    <col min="19" max="19" width="15.54296875" style="3" customWidth="1"/>
    <col min="20" max="20" width="18" style="3" customWidth="1"/>
    <col min="21" max="21" width="15.54296875" style="3" customWidth="1"/>
    <col min="22" max="22" width="15.54296875" style="245" customWidth="1"/>
    <col min="23" max="28" width="15.54296875" style="3" customWidth="1"/>
    <col min="29" max="35" width="18.7265625" style="3" customWidth="1"/>
    <col min="36" max="36" width="50.7265625" style="3" customWidth="1"/>
    <col min="37" max="37" width="30.26953125" style="3" customWidth="1"/>
    <col min="38" max="38" width="50.7265625" style="3" customWidth="1"/>
    <col min="39" max="42" width="15.7265625" style="3" customWidth="1"/>
    <col min="43" max="44" width="50.7265625" style="3" customWidth="1"/>
    <col min="45" max="45" width="17.7265625" style="3" customWidth="1"/>
    <col min="46" max="46" width="25.7265625" style="3" customWidth="1"/>
    <col min="47" max="48" width="25.7265625" style="2" customWidth="1"/>
    <col min="49" max="94" width="9.1796875" style="2" customWidth="1"/>
    <col min="95" max="16384" width="9.1796875" style="2"/>
  </cols>
  <sheetData>
    <row r="1" spans="1:59" s="88" customFormat="1" ht="54" customHeight="1" x14ac:dyDescent="0.25">
      <c r="A1" s="26" t="s">
        <v>195</v>
      </c>
      <c r="B1" s="26"/>
      <c r="C1" s="26"/>
      <c r="D1" s="26"/>
      <c r="E1" s="26"/>
      <c r="F1" s="26"/>
      <c r="G1" s="26"/>
      <c r="H1" s="87"/>
      <c r="I1" s="87"/>
      <c r="J1" s="87"/>
      <c r="K1" s="87"/>
      <c r="L1" s="87"/>
      <c r="M1" s="87"/>
      <c r="N1" s="87"/>
      <c r="O1" s="87"/>
      <c r="P1" s="87"/>
      <c r="Q1" s="87"/>
      <c r="R1" s="237"/>
      <c r="S1" s="87"/>
      <c r="T1" s="87"/>
      <c r="U1" s="87"/>
      <c r="V1" s="237"/>
      <c r="W1" s="87"/>
      <c r="X1" s="87"/>
      <c r="Y1" s="87"/>
      <c r="Z1" s="87"/>
      <c r="AA1" s="87"/>
      <c r="AB1" s="87"/>
      <c r="AC1" s="87"/>
      <c r="AD1" s="87"/>
      <c r="AE1" s="87"/>
      <c r="AF1" s="87"/>
      <c r="AG1" s="87"/>
      <c r="AH1" s="87"/>
      <c r="AI1" s="87"/>
      <c r="AJ1" s="455" t="s">
        <v>225</v>
      </c>
      <c r="AK1" s="456"/>
      <c r="AL1" s="457"/>
      <c r="AM1" s="159"/>
      <c r="AN1" s="159"/>
      <c r="AO1" s="159"/>
      <c r="AP1" s="159"/>
      <c r="AQ1" s="159"/>
      <c r="AR1" s="159"/>
      <c r="AS1" s="159"/>
      <c r="AT1" s="159"/>
      <c r="AU1" s="159"/>
      <c r="AV1" s="159"/>
      <c r="AW1" s="159"/>
      <c r="AX1" s="159"/>
      <c r="AY1" s="159"/>
      <c r="AZ1" s="159"/>
      <c r="BA1" s="159"/>
      <c r="BB1" s="159"/>
      <c r="BC1" s="159"/>
      <c r="BD1" s="159"/>
      <c r="BE1" s="159"/>
      <c r="BF1" s="159"/>
      <c r="BG1" s="159"/>
    </row>
    <row r="2" spans="1:59" s="1" customFormat="1" ht="18" customHeight="1" x14ac:dyDescent="0.45">
      <c r="A2" s="86"/>
      <c r="B2" s="86"/>
      <c r="C2" s="86"/>
      <c r="D2" s="86"/>
      <c r="E2" s="86"/>
      <c r="F2" s="86"/>
      <c r="G2" s="86"/>
      <c r="H2" s="9"/>
      <c r="I2" s="9"/>
      <c r="J2" s="9"/>
      <c r="K2" s="9"/>
      <c r="L2" s="9"/>
      <c r="M2" s="9"/>
      <c r="N2" s="9"/>
      <c r="O2" s="9"/>
      <c r="P2" s="9"/>
      <c r="Q2" s="9"/>
      <c r="R2" s="238"/>
      <c r="S2" s="9"/>
      <c r="T2" s="9"/>
      <c r="U2" s="9"/>
      <c r="V2" s="238"/>
      <c r="W2" s="9"/>
      <c r="X2" s="9"/>
      <c r="Y2" s="9"/>
      <c r="Z2" s="9"/>
      <c r="AA2" s="9"/>
      <c r="AB2" s="9"/>
      <c r="AC2" s="9"/>
      <c r="AD2" s="9"/>
      <c r="AE2" s="9"/>
      <c r="AF2" s="9"/>
      <c r="AG2" s="9"/>
      <c r="AH2" s="9"/>
      <c r="AI2" s="9"/>
      <c r="AJ2" s="9"/>
      <c r="AK2" s="9"/>
      <c r="AL2" s="9"/>
      <c r="AM2" s="9"/>
      <c r="AN2" s="9"/>
      <c r="AO2" s="9"/>
      <c r="AP2" s="9"/>
      <c r="AQ2" s="9"/>
      <c r="AR2" s="9"/>
      <c r="AS2" s="9"/>
      <c r="AT2" s="9"/>
      <c r="AU2" s="159"/>
      <c r="AV2" s="159"/>
      <c r="AW2" s="159"/>
      <c r="AX2" s="159"/>
      <c r="AY2" s="159"/>
      <c r="AZ2" s="159"/>
      <c r="BA2" s="159"/>
      <c r="BB2" s="159"/>
      <c r="BC2" s="159"/>
      <c r="BD2" s="159"/>
      <c r="BE2" s="159"/>
      <c r="BF2" s="159"/>
      <c r="BG2" s="159"/>
    </row>
    <row r="3" spans="1:59" s="11" customFormat="1" ht="28.5" customHeight="1" x14ac:dyDescent="0.55000000000000004">
      <c r="A3" s="458" t="s">
        <v>25</v>
      </c>
      <c r="B3" s="459"/>
      <c r="C3" s="460"/>
      <c r="D3" s="70" t="str">
        <f>IF(ISBLANK('V Form C-RW'!C4),"",'V Form C-RW'!C4)</f>
        <v/>
      </c>
      <c r="E3" s="470" t="s">
        <v>128</v>
      </c>
      <c r="F3" s="471"/>
      <c r="G3" s="471"/>
      <c r="H3" s="41"/>
      <c r="I3" s="41"/>
      <c r="J3" s="41"/>
      <c r="K3" s="41"/>
      <c r="L3" s="41"/>
      <c r="M3" s="41"/>
      <c r="N3" s="41"/>
      <c r="O3" s="41"/>
      <c r="P3" s="41"/>
      <c r="Q3" s="41"/>
      <c r="R3" s="239"/>
      <c r="S3" s="41"/>
      <c r="T3" s="41"/>
      <c r="U3" s="41"/>
      <c r="V3" s="239"/>
      <c r="W3" s="41"/>
      <c r="X3" s="41"/>
      <c r="Y3" s="41"/>
      <c r="Z3" s="41"/>
      <c r="AA3" s="41"/>
      <c r="AB3" s="41"/>
      <c r="AC3" s="41"/>
      <c r="AD3" s="41"/>
      <c r="AE3" s="41"/>
      <c r="AF3" s="41"/>
      <c r="AG3" s="41"/>
      <c r="AH3" s="41"/>
      <c r="AI3" s="41"/>
      <c r="AJ3" s="41"/>
      <c r="AK3" s="41"/>
      <c r="AL3" s="41"/>
      <c r="AM3" s="42"/>
      <c r="AN3" s="42"/>
      <c r="AO3" s="42"/>
      <c r="AP3" s="42"/>
      <c r="AQ3" s="42"/>
      <c r="AR3" s="42"/>
      <c r="AS3" s="42"/>
      <c r="AT3" s="42"/>
      <c r="AU3" s="313" t="s">
        <v>388</v>
      </c>
      <c r="AV3" s="240">
        <f>SUMIF($AV$14:$AV$53,AU3,$AU$14:$AU$53)</f>
        <v>0</v>
      </c>
      <c r="AW3" s="159"/>
      <c r="AX3" s="159"/>
      <c r="AY3" s="159"/>
      <c r="AZ3" s="159"/>
      <c r="BA3" s="159"/>
      <c r="BB3" s="159"/>
      <c r="BC3" s="159"/>
      <c r="BD3" s="159"/>
      <c r="BE3" s="159"/>
      <c r="BF3" s="159"/>
      <c r="BG3" s="159"/>
    </row>
    <row r="4" spans="1:59" s="11" customFormat="1" ht="36" x14ac:dyDescent="0.55000000000000004">
      <c r="A4" s="89" t="s">
        <v>138</v>
      </c>
      <c r="B4" s="90"/>
      <c r="C4" s="91"/>
      <c r="D4" s="71" t="str">
        <f>IF(ISBLANK('V Form C-RW'!C5),"",'V Form C-RW'!C5)</f>
        <v/>
      </c>
      <c r="E4" s="472"/>
      <c r="F4" s="473"/>
      <c r="G4" s="473"/>
      <c r="H4" s="42"/>
      <c r="I4" s="42"/>
      <c r="J4" s="42"/>
      <c r="K4" s="42"/>
      <c r="L4" s="42"/>
      <c r="M4" s="42"/>
      <c r="N4" s="42"/>
      <c r="O4" s="42"/>
      <c r="P4" s="42"/>
      <c r="Q4" s="42"/>
      <c r="R4" s="240"/>
      <c r="S4" s="42"/>
      <c r="T4" s="42"/>
      <c r="U4" s="42"/>
      <c r="V4" s="240"/>
      <c r="W4" s="42"/>
      <c r="X4" s="42"/>
      <c r="Y4" s="42"/>
      <c r="Z4" s="42"/>
      <c r="AA4" s="42"/>
      <c r="AB4" s="42"/>
      <c r="AC4" s="42"/>
      <c r="AD4" s="42"/>
      <c r="AE4" s="42"/>
      <c r="AF4" s="42"/>
      <c r="AG4" s="42"/>
      <c r="AH4" s="42"/>
      <c r="AI4" s="42"/>
      <c r="AJ4" s="42"/>
      <c r="AK4" s="42"/>
      <c r="AL4" s="42"/>
      <c r="AM4" s="42"/>
      <c r="AN4" s="42"/>
      <c r="AO4" s="42"/>
      <c r="AP4" s="42"/>
      <c r="AQ4" s="42"/>
      <c r="AR4" s="42"/>
      <c r="AS4" s="42"/>
      <c r="AT4" s="42"/>
      <c r="AU4" s="313" t="s">
        <v>389</v>
      </c>
      <c r="AV4" s="240">
        <f>SUMIF($AV$14:$AV$53,AU4,$AU$14:$AU$53)</f>
        <v>0</v>
      </c>
      <c r="AW4" s="159"/>
      <c r="AX4" s="159"/>
      <c r="AY4" s="159"/>
      <c r="AZ4" s="159"/>
      <c r="BA4" s="159"/>
      <c r="BB4" s="159"/>
      <c r="BC4" s="159"/>
      <c r="BD4" s="159"/>
      <c r="BE4" s="159"/>
      <c r="BF4" s="159"/>
      <c r="BG4" s="159"/>
    </row>
    <row r="5" spans="1:59" s="11" customFormat="1" ht="36" x14ac:dyDescent="0.55000000000000004">
      <c r="A5" s="461" t="s">
        <v>134</v>
      </c>
      <c r="B5" s="462"/>
      <c r="C5" s="463"/>
      <c r="D5" s="72" t="str">
        <f>IF(ISBLANK('V Form C-RW'!C6),"",'V Form C-RW'!C6)</f>
        <v/>
      </c>
      <c r="E5" s="472"/>
      <c r="F5" s="473"/>
      <c r="G5" s="473"/>
      <c r="H5" s="42"/>
      <c r="I5" s="42"/>
      <c r="J5" s="42"/>
      <c r="K5" s="42"/>
      <c r="L5" s="42"/>
      <c r="M5" s="42"/>
      <c r="N5" s="42"/>
      <c r="O5" s="42"/>
      <c r="P5" s="42"/>
      <c r="Q5" s="42"/>
      <c r="R5" s="240"/>
      <c r="S5" s="42"/>
      <c r="T5" s="42"/>
      <c r="U5" s="42"/>
      <c r="V5" s="240"/>
      <c r="W5" s="42"/>
      <c r="X5" s="42"/>
      <c r="Y5" s="42"/>
      <c r="Z5" s="42"/>
      <c r="AA5" s="42"/>
      <c r="AB5" s="42"/>
      <c r="AC5" s="42"/>
      <c r="AD5" s="42"/>
      <c r="AE5" s="42"/>
      <c r="AF5" s="42"/>
      <c r="AG5" s="42"/>
      <c r="AH5" s="42"/>
      <c r="AI5" s="42"/>
      <c r="AJ5" s="42"/>
      <c r="AK5" s="42"/>
      <c r="AL5" s="42"/>
      <c r="AM5" s="42"/>
      <c r="AN5" s="42"/>
      <c r="AO5" s="42"/>
      <c r="AP5" s="42"/>
      <c r="AQ5" s="42"/>
      <c r="AR5" s="42"/>
      <c r="AS5" s="42"/>
      <c r="AT5" s="42"/>
      <c r="AU5" s="313" t="s">
        <v>390</v>
      </c>
      <c r="AV5" s="240">
        <f>SUMIF($AV$14:$AV$53,AU5,$AU$14:$AU$53)</f>
        <v>0</v>
      </c>
      <c r="AW5" s="159"/>
      <c r="AX5" s="159"/>
      <c r="AY5" s="159"/>
      <c r="AZ5" s="159"/>
      <c r="BA5" s="159"/>
      <c r="BB5" s="159"/>
      <c r="BC5" s="159"/>
      <c r="BD5" s="159"/>
      <c r="BE5" s="159"/>
      <c r="BF5" s="159"/>
      <c r="BG5" s="159"/>
    </row>
    <row r="6" spans="1:59" s="11" customFormat="1" ht="28.5" customHeight="1" x14ac:dyDescent="0.55000000000000004">
      <c r="A6" s="92" t="s">
        <v>152</v>
      </c>
      <c r="B6" s="93"/>
      <c r="C6" s="94"/>
      <c r="D6" s="73" t="str">
        <f>IF(ISBLANK('V Form C-RW'!C7),"",'V Form C-RW'!C7)</f>
        <v>RW</v>
      </c>
      <c r="E6" s="472"/>
      <c r="F6" s="473"/>
      <c r="G6" s="473"/>
      <c r="H6" s="42"/>
      <c r="I6" s="42"/>
      <c r="J6" s="42"/>
      <c r="K6" s="42"/>
      <c r="L6" s="42"/>
      <c r="M6" s="42"/>
      <c r="N6" s="42"/>
      <c r="O6" s="42"/>
      <c r="P6" s="42"/>
      <c r="Q6" s="42"/>
      <c r="R6" s="240"/>
      <c r="S6" s="42"/>
      <c r="T6" s="42"/>
      <c r="U6" s="42"/>
      <c r="V6" s="240"/>
      <c r="W6" s="42"/>
      <c r="X6" s="42"/>
      <c r="Y6" s="42"/>
      <c r="Z6" s="42"/>
      <c r="AA6" s="42"/>
      <c r="AB6" s="42"/>
      <c r="AC6" s="42"/>
      <c r="AD6" s="42"/>
      <c r="AE6" s="42"/>
      <c r="AF6" s="42"/>
      <c r="AG6" s="42"/>
      <c r="AH6" s="42"/>
      <c r="AI6" s="42"/>
      <c r="AJ6" s="42"/>
      <c r="AK6" s="42"/>
      <c r="AL6" s="42"/>
      <c r="AM6" s="42"/>
      <c r="AN6" s="42"/>
      <c r="AO6" s="42"/>
      <c r="AP6" s="42"/>
      <c r="AQ6" s="42"/>
      <c r="AR6" s="42"/>
      <c r="AS6" s="42"/>
      <c r="AT6" s="42"/>
      <c r="AU6" s="313" t="s">
        <v>391</v>
      </c>
      <c r="AV6" s="240">
        <f>SUMIF($AV$14:$AV$53,AU6,$AU$14:$AU$53)</f>
        <v>0</v>
      </c>
      <c r="AW6" s="159"/>
      <c r="AX6" s="159"/>
      <c r="AY6" s="159"/>
      <c r="AZ6" s="159"/>
      <c r="BA6" s="159"/>
      <c r="BB6" s="159"/>
      <c r="BC6" s="159"/>
      <c r="BD6" s="159"/>
      <c r="BE6" s="159"/>
      <c r="BF6" s="159"/>
      <c r="BG6" s="159"/>
    </row>
    <row r="7" spans="1:59" s="11" customFormat="1" ht="28.5" customHeight="1" thickBot="1" x14ac:dyDescent="0.6">
      <c r="A7" s="464" t="s">
        <v>112</v>
      </c>
      <c r="B7" s="465"/>
      <c r="C7" s="466"/>
      <c r="D7" s="73" t="str">
        <f>IF(ISBLANK('V Form C-RW'!C8),"",'V Form C-RW'!C8)</f>
        <v/>
      </c>
      <c r="E7" s="472"/>
      <c r="F7" s="473"/>
      <c r="G7" s="473"/>
      <c r="H7" s="42"/>
      <c r="I7" s="42"/>
      <c r="J7" s="42"/>
      <c r="K7" s="42"/>
      <c r="L7" s="42"/>
      <c r="M7" s="42"/>
      <c r="N7" s="42"/>
      <c r="O7" s="42"/>
      <c r="P7" s="42"/>
      <c r="Q7" s="42"/>
      <c r="R7" s="240"/>
      <c r="S7" s="42"/>
      <c r="T7" s="42"/>
      <c r="U7" s="42"/>
      <c r="V7" s="240"/>
      <c r="W7" s="42"/>
      <c r="X7" s="42"/>
      <c r="Y7" s="42"/>
      <c r="Z7" s="42"/>
      <c r="AA7" s="42"/>
      <c r="AB7" s="42"/>
      <c r="AC7" s="42"/>
      <c r="AD7" s="42"/>
      <c r="AE7" s="42"/>
      <c r="AF7" s="42"/>
      <c r="AG7" s="42"/>
      <c r="AH7" s="42"/>
      <c r="AI7" s="42"/>
      <c r="AJ7" s="42"/>
      <c r="AK7" s="42"/>
      <c r="AL7" s="42"/>
      <c r="AM7" s="42"/>
      <c r="AN7" s="42"/>
      <c r="AO7" s="42"/>
      <c r="AP7" s="42"/>
      <c r="AQ7" s="42"/>
      <c r="AR7" s="42"/>
      <c r="AS7" s="42"/>
      <c r="AT7" s="42"/>
      <c r="AU7" s="313" t="s">
        <v>317</v>
      </c>
      <c r="AV7" s="315">
        <f>SUMIF($AV$14:$AV$53,AU7,$AU$14:$AU$53)</f>
        <v>0</v>
      </c>
      <c r="AW7" s="159"/>
      <c r="AX7" s="159"/>
      <c r="AY7" s="159"/>
      <c r="AZ7" s="159"/>
      <c r="BA7" s="159"/>
      <c r="BB7" s="159"/>
      <c r="BC7" s="159"/>
      <c r="BD7" s="159"/>
      <c r="BE7" s="159"/>
      <c r="BF7" s="159"/>
      <c r="BG7" s="159"/>
    </row>
    <row r="8" spans="1:59" s="11" customFormat="1" ht="28.5" customHeight="1" thickTop="1" x14ac:dyDescent="0.55000000000000004">
      <c r="A8" s="467" t="s">
        <v>139</v>
      </c>
      <c r="B8" s="468"/>
      <c r="C8" s="469"/>
      <c r="D8" s="74" t="str">
        <f>IF(ISBLANK('V Form C-RW'!C9),"",'V Form C-RW'!C9)</f>
        <v/>
      </c>
      <c r="E8" s="474"/>
      <c r="F8" s="475"/>
      <c r="G8" s="475"/>
      <c r="H8" s="43"/>
      <c r="I8" s="43"/>
      <c r="J8" s="43"/>
      <c r="K8" s="43"/>
      <c r="L8" s="43"/>
      <c r="M8" s="43"/>
      <c r="N8" s="43"/>
      <c r="O8" s="43"/>
      <c r="P8" s="43"/>
      <c r="Q8" s="43"/>
      <c r="R8" s="241"/>
      <c r="S8" s="43"/>
      <c r="T8" s="43"/>
      <c r="U8" s="43"/>
      <c r="V8" s="241"/>
      <c r="W8" s="43"/>
      <c r="X8" s="43"/>
      <c r="Y8" s="43"/>
      <c r="Z8" s="43"/>
      <c r="AA8" s="43"/>
      <c r="AB8" s="43"/>
      <c r="AC8" s="43"/>
      <c r="AD8" s="43"/>
      <c r="AE8" s="43"/>
      <c r="AF8" s="43"/>
      <c r="AG8" s="43"/>
      <c r="AH8" s="43"/>
      <c r="AI8" s="43"/>
      <c r="AJ8" s="43"/>
      <c r="AK8" s="43"/>
      <c r="AL8" s="43"/>
      <c r="AM8" s="42"/>
      <c r="AN8" s="42"/>
      <c r="AO8" s="42"/>
      <c r="AP8" s="42"/>
      <c r="AQ8" s="42"/>
      <c r="AR8" s="42"/>
      <c r="AS8" s="42"/>
      <c r="AT8" s="42"/>
      <c r="AU8" s="313" t="s">
        <v>293</v>
      </c>
      <c r="AV8" s="240">
        <f>SUM(AV3:AV7)</f>
        <v>0</v>
      </c>
      <c r="AW8" s="159"/>
      <c r="AX8" s="159"/>
      <c r="AY8" s="159"/>
      <c r="AZ8" s="159"/>
      <c r="BA8" s="159"/>
      <c r="BB8" s="159"/>
      <c r="BC8" s="159"/>
      <c r="BD8" s="159"/>
      <c r="BE8" s="159"/>
      <c r="BF8" s="159"/>
      <c r="BG8" s="159"/>
    </row>
    <row r="9" spans="1:59" s="1" customFormat="1" ht="18" customHeight="1" x14ac:dyDescent="0.45">
      <c r="A9" s="7"/>
      <c r="B9" s="7"/>
      <c r="C9" s="7"/>
      <c r="D9" s="7"/>
      <c r="E9" s="7"/>
      <c r="F9" s="7"/>
      <c r="G9" s="7"/>
      <c r="H9" s="7"/>
      <c r="I9" s="7"/>
      <c r="J9" s="7"/>
      <c r="K9" s="7"/>
      <c r="L9" s="7"/>
      <c r="M9" s="7"/>
      <c r="N9" s="7"/>
      <c r="O9" s="7"/>
      <c r="P9" s="7"/>
      <c r="Q9" s="7"/>
      <c r="R9" s="242"/>
      <c r="S9" s="7"/>
      <c r="T9" s="7"/>
      <c r="U9" s="7"/>
      <c r="V9" s="242"/>
      <c r="W9" s="7"/>
      <c r="X9" s="7"/>
      <c r="Y9" s="7"/>
      <c r="Z9" s="7"/>
      <c r="AA9" s="7"/>
      <c r="AB9" s="7"/>
      <c r="AC9" s="7"/>
      <c r="AD9" s="7"/>
      <c r="AE9" s="7"/>
      <c r="AF9" s="7"/>
      <c r="AG9" s="7"/>
      <c r="AH9" s="7"/>
      <c r="AI9" s="7"/>
      <c r="AJ9" s="7"/>
      <c r="AK9" s="7"/>
      <c r="AL9" s="7"/>
      <c r="AM9" s="7"/>
      <c r="AN9" s="7"/>
      <c r="AO9" s="7"/>
      <c r="AP9" s="7"/>
      <c r="AQ9" s="7"/>
      <c r="AR9" s="7"/>
      <c r="AS9" s="7"/>
      <c r="AT9" s="7"/>
      <c r="AU9" s="6"/>
      <c r="AV9" s="6"/>
      <c r="AW9" s="6"/>
      <c r="AX9" s="6"/>
      <c r="AY9" s="6"/>
      <c r="AZ9" s="6"/>
      <c r="BA9" s="6"/>
      <c r="BB9" s="6"/>
      <c r="BC9" s="6"/>
      <c r="BD9" s="6"/>
      <c r="BE9" s="6"/>
      <c r="BF9" s="6"/>
      <c r="BG9" s="6"/>
    </row>
    <row r="10" spans="1:59" s="10" customFormat="1" ht="25.5" customHeight="1" x14ac:dyDescent="0.6">
      <c r="A10" s="52"/>
      <c r="B10" s="49"/>
      <c r="C10" s="53"/>
      <c r="D10" s="53"/>
      <c r="E10" s="53"/>
      <c r="F10" s="53"/>
      <c r="G10" s="53"/>
      <c r="H10" s="53"/>
      <c r="I10" s="53"/>
      <c r="J10" s="53"/>
      <c r="K10" s="53"/>
      <c r="L10" s="53"/>
      <c r="M10" s="53"/>
      <c r="N10" s="53"/>
      <c r="O10" s="53"/>
      <c r="P10" s="53"/>
      <c r="Q10" s="53"/>
      <c r="R10" s="243"/>
      <c r="S10" s="53"/>
      <c r="T10" s="53"/>
      <c r="U10" s="53"/>
      <c r="V10" s="243"/>
      <c r="W10" s="53"/>
      <c r="X10" s="53"/>
      <c r="Y10" s="53"/>
      <c r="Z10" s="53"/>
      <c r="AA10" s="53"/>
      <c r="AB10" s="53"/>
      <c r="AC10" s="53"/>
      <c r="AD10" s="53"/>
      <c r="AE10" s="53"/>
      <c r="AF10" s="53"/>
      <c r="AG10" s="53"/>
      <c r="AH10" s="53"/>
      <c r="AI10" s="53"/>
      <c r="AJ10" s="53"/>
      <c r="AK10" s="53"/>
      <c r="AL10" s="53"/>
      <c r="AM10" s="423" t="s">
        <v>357</v>
      </c>
      <c r="AN10" s="423"/>
      <c r="AO10" s="423"/>
      <c r="AP10" s="423"/>
      <c r="AQ10" s="423"/>
      <c r="AR10" s="423"/>
      <c r="AS10" s="423"/>
    </row>
    <row r="11" spans="1:59" s="1" customFormat="1" ht="18" customHeight="1" thickBot="1" x14ac:dyDescent="0.5">
      <c r="A11" s="7"/>
      <c r="B11" s="7"/>
      <c r="C11" s="7"/>
      <c r="D11" s="7"/>
      <c r="E11" s="7"/>
      <c r="F11" s="7"/>
      <c r="G11" s="7"/>
      <c r="H11" s="7"/>
      <c r="I11" s="7"/>
      <c r="J11" s="7"/>
      <c r="K11" s="7"/>
      <c r="L11" s="7"/>
      <c r="M11" s="7"/>
      <c r="N11" s="7"/>
      <c r="O11" s="7"/>
      <c r="P11" s="7"/>
      <c r="Q11" s="7"/>
      <c r="R11" s="242"/>
      <c r="S11" s="7"/>
      <c r="T11" s="7"/>
      <c r="U11" s="7"/>
      <c r="V11" s="242"/>
      <c r="W11" s="7"/>
      <c r="X11" s="7"/>
      <c r="Y11" s="7"/>
      <c r="Z11" s="7"/>
      <c r="AA11" s="7"/>
      <c r="AB11" s="7"/>
      <c r="AC11" s="7"/>
      <c r="AD11" s="7"/>
      <c r="AE11" s="7"/>
      <c r="AF11" s="7"/>
      <c r="AG11" s="7"/>
      <c r="AH11" s="7"/>
      <c r="AI11" s="7"/>
      <c r="AJ11" s="7"/>
      <c r="AK11" s="7"/>
      <c r="AL11" s="7"/>
      <c r="AM11" s="423" t="s">
        <v>155</v>
      </c>
      <c r="AN11" s="423"/>
      <c r="AO11" s="423"/>
      <c r="AP11" s="450"/>
      <c r="AQ11" s="451"/>
      <c r="AR11" s="451"/>
      <c r="AS11" s="452"/>
      <c r="AT11" s="254">
        <f>SUM(AT14:AT53)</f>
        <v>0</v>
      </c>
      <c r="AU11" s="254">
        <f>SUM(AU14:AU53)</f>
        <v>0</v>
      </c>
      <c r="AV11" s="6"/>
      <c r="AW11" s="6"/>
      <c r="AX11" s="6"/>
      <c r="AY11" s="6"/>
      <c r="AZ11" s="6"/>
      <c r="BA11" s="6"/>
      <c r="BB11" s="6"/>
      <c r="BC11" s="6"/>
      <c r="BD11" s="6"/>
      <c r="BE11" s="6"/>
      <c r="BF11" s="6"/>
      <c r="BG11" s="6"/>
    </row>
    <row r="12" spans="1:59" s="8" customFormat="1" ht="24" customHeight="1" x14ac:dyDescent="0.25">
      <c r="A12" s="182" t="s">
        <v>13</v>
      </c>
      <c r="B12" s="182"/>
      <c r="C12" s="182"/>
      <c r="D12" s="182"/>
      <c r="E12" s="182"/>
      <c r="F12" s="182"/>
      <c r="G12" s="182"/>
      <c r="H12" s="182" t="s">
        <v>23</v>
      </c>
      <c r="I12" s="182"/>
      <c r="J12" s="182"/>
      <c r="K12" s="182"/>
      <c r="L12" s="182"/>
      <c r="M12" s="182"/>
      <c r="N12" s="182"/>
      <c r="O12" s="182"/>
      <c r="P12" s="182" t="s">
        <v>22</v>
      </c>
      <c r="Q12" s="182"/>
      <c r="R12" s="479" t="s">
        <v>297</v>
      </c>
      <c r="S12" s="448"/>
      <c r="T12" s="448"/>
      <c r="U12" s="448"/>
      <c r="V12" s="448"/>
      <c r="W12" s="476" t="s">
        <v>290</v>
      </c>
      <c r="X12" s="477"/>
      <c r="Y12" s="261"/>
      <c r="Z12" s="476" t="s">
        <v>291</v>
      </c>
      <c r="AA12" s="477"/>
      <c r="AB12" s="261"/>
      <c r="AC12" s="476" t="s">
        <v>293</v>
      </c>
      <c r="AD12" s="477"/>
      <c r="AE12" s="478"/>
      <c r="AF12" s="476" t="s">
        <v>296</v>
      </c>
      <c r="AG12" s="477"/>
      <c r="AH12" s="477"/>
      <c r="AI12" s="478"/>
      <c r="AJ12" s="447" t="s">
        <v>387</v>
      </c>
      <c r="AK12" s="448"/>
      <c r="AL12" s="449"/>
      <c r="AM12" s="453" t="s">
        <v>208</v>
      </c>
      <c r="AN12" s="454"/>
      <c r="AO12" s="454"/>
      <c r="AP12" s="454"/>
      <c r="AQ12" s="454"/>
      <c r="AR12" s="454"/>
      <c r="AS12" s="454"/>
      <c r="AT12" s="454"/>
      <c r="AU12" s="454"/>
      <c r="AV12" s="454"/>
    </row>
    <row r="13" spans="1:59" s="4" customFormat="1" ht="91" customHeight="1" x14ac:dyDescent="0.25">
      <c r="A13" s="180" t="s">
        <v>20</v>
      </c>
      <c r="B13" s="180" t="s">
        <v>115</v>
      </c>
      <c r="C13" s="180" t="s">
        <v>149</v>
      </c>
      <c r="D13" s="180" t="s">
        <v>12</v>
      </c>
      <c r="E13" s="180" t="s">
        <v>11</v>
      </c>
      <c r="F13" s="180" t="s">
        <v>146</v>
      </c>
      <c r="G13" s="180" t="s">
        <v>147</v>
      </c>
      <c r="H13" s="179" t="s">
        <v>234</v>
      </c>
      <c r="I13" s="180" t="s">
        <v>148</v>
      </c>
      <c r="J13" s="180" t="s">
        <v>141</v>
      </c>
      <c r="K13" s="180" t="s">
        <v>10</v>
      </c>
      <c r="L13" s="180" t="s">
        <v>9</v>
      </c>
      <c r="M13" s="180" t="s">
        <v>8</v>
      </c>
      <c r="N13" s="180" t="s">
        <v>7</v>
      </c>
      <c r="O13" s="180" t="s">
        <v>150</v>
      </c>
      <c r="P13" s="180" t="s">
        <v>363</v>
      </c>
      <c r="Q13" s="180" t="s">
        <v>17</v>
      </c>
      <c r="R13" s="66" t="s">
        <v>287</v>
      </c>
      <c r="S13" s="180" t="s">
        <v>288</v>
      </c>
      <c r="T13" s="180" t="s">
        <v>289</v>
      </c>
      <c r="U13" s="180" t="s">
        <v>294</v>
      </c>
      <c r="V13" s="259" t="s">
        <v>295</v>
      </c>
      <c r="W13" s="262" t="s">
        <v>287</v>
      </c>
      <c r="X13" s="180" t="s">
        <v>288</v>
      </c>
      <c r="Y13" s="263" t="s">
        <v>293</v>
      </c>
      <c r="Z13" s="262" t="s">
        <v>287</v>
      </c>
      <c r="AA13" s="180" t="s">
        <v>288</v>
      </c>
      <c r="AB13" s="263" t="s">
        <v>293</v>
      </c>
      <c r="AC13" s="266" t="s">
        <v>287</v>
      </c>
      <c r="AD13" s="180" t="s">
        <v>288</v>
      </c>
      <c r="AE13" s="263" t="s">
        <v>151</v>
      </c>
      <c r="AF13" s="266" t="s">
        <v>287</v>
      </c>
      <c r="AG13" s="180" t="s">
        <v>288</v>
      </c>
      <c r="AH13" s="180" t="s">
        <v>289</v>
      </c>
      <c r="AI13" s="263" t="s">
        <v>151</v>
      </c>
      <c r="AJ13" s="268" t="s">
        <v>231</v>
      </c>
      <c r="AK13" s="236" t="s">
        <v>6</v>
      </c>
      <c r="AL13" s="236" t="s">
        <v>382</v>
      </c>
      <c r="AM13" s="157" t="s">
        <v>207</v>
      </c>
      <c r="AN13" s="157" t="s">
        <v>215</v>
      </c>
      <c r="AO13" s="157" t="s">
        <v>204</v>
      </c>
      <c r="AP13" s="157" t="s">
        <v>205</v>
      </c>
      <c r="AQ13" s="157" t="s">
        <v>380</v>
      </c>
      <c r="AR13" s="157" t="s">
        <v>381</v>
      </c>
      <c r="AS13" s="157" t="s">
        <v>203</v>
      </c>
      <c r="AT13" s="158" t="s">
        <v>235</v>
      </c>
      <c r="AU13" s="247" t="s">
        <v>358</v>
      </c>
      <c r="AV13" s="158" t="s">
        <v>359</v>
      </c>
    </row>
    <row r="14" spans="1:59" s="286" customFormat="1" ht="41.25" customHeight="1" x14ac:dyDescent="0.25">
      <c r="A14" s="67">
        <f t="shared" ref="A14:A53" si="0">ROW(A14)-ROW($A$13)</f>
        <v>1</v>
      </c>
      <c r="B14" s="67" t="str">
        <f>IF($D$6=Assumptions_GEN!$B$133,"",'V Form C-RW'!B15)</f>
        <v>..1.RW.</v>
      </c>
      <c r="C14" s="67" t="str">
        <f>IF($D$6=Assumptions_GEN!$B$133,"",'V Form C-RW'!G15)</f>
        <v>&lt;select asset type or input text&gt;</v>
      </c>
      <c r="D14" s="67" t="str">
        <f>IF($D$6=Assumptions_GEN!$B$133,"",IF(ISBLANK('V Form C-RW'!H15),"",'V Form C-RW'!H15))</f>
        <v xml:space="preserve">Smith Street </v>
      </c>
      <c r="E14" s="67" t="str">
        <f>IF($D$6=Assumptions_GEN!$B$133,"",IF(ISBLANK('V Form C-RW'!I15),"",'V Form C-RW'!I15))</f>
        <v>123XYZ</v>
      </c>
      <c r="F14" s="67">
        <f>IF($D$6=Assumptions_GEN!$B$133,"",IF(ISBLANK('V Form C-RW'!J15),"",'V Form C-RW'!J15))</f>
        <v>6</v>
      </c>
      <c r="G14" s="67" t="str">
        <f>IF($D$6=Assumptions_GEN!$B$133,"",IF(ISBLANK('V Form C-RW'!K15),"",'V Form C-RW'!K15))</f>
        <v>NA</v>
      </c>
      <c r="H14" s="67" t="str">
        <f>IF($D$6=Assumptions_GEN!$B$133,"",IF(ISBLANK('V Form C-RW'!L15),"",'V Form C-RW'!L15))</f>
        <v>Photo AABBCC.jpg or AABBCC photo report.docx</v>
      </c>
      <c r="I14" s="281">
        <f>IF($D$6=Assumptions_GEN!$B$133,"",IF(ISBLANK('V Form C-RW'!M15),"",'V Form C-RW'!M15))</f>
        <v>-34.567799999999998</v>
      </c>
      <c r="J14" s="281">
        <f>IF($D$6=Assumptions_GEN!$B$133,"",IF(ISBLANK('V Form C-RW'!N15),"",'V Form C-RW'!N15))</f>
        <v>-34.6678</v>
      </c>
      <c r="K14" s="281">
        <f>IF($D$6=Assumptions_GEN!$B$133,"",IF(ISBLANK('V Form C-RW'!O15),"",'V Form C-RW'!O15))</f>
        <v>147.101</v>
      </c>
      <c r="L14" s="281">
        <f>IF($D$6=Assumptions_GEN!$B$133,"",IF(ISBLANK('V Form C-RW'!P15),"",'V Form C-RW'!P15))</f>
        <v>147.10149999999999</v>
      </c>
      <c r="M14" s="67">
        <f>IF($D$6=Assumptions_GEN!$B$133,"",IF(ISBLANK('V Form C-RW'!Q15),"",'V Form C-RW'!Q15))</f>
        <v>5</v>
      </c>
      <c r="N14" s="67" t="str">
        <f>IF($D$6=Assumptions_GEN!$B$133,"",IF(ISBLANK('V Form C-RW'!R15),"",'V Form C-RW'!R15))</f>
        <v/>
      </c>
      <c r="O14" s="67" t="str">
        <f>IF($D$6=Assumptions_GEN!$B$133,"",IF(ISBLANK('V Form C-RW'!S15),"",'V Form C-RW'!S15))</f>
        <v/>
      </c>
      <c r="P14" s="68" t="str">
        <f>IF($D$6=Assumptions_GEN!$B$133,"",IF(ISBLANK('V Form C-RW'!U15),"",'V Form C-RW'!U15))</f>
        <v>&lt;select treatment ID or input text&gt;</v>
      </c>
      <c r="Q14" s="67" t="str">
        <f>IF($D$6=Assumptions_GEN!$B$133,"",IF(ISBLANK('V Form C-RW'!V15),"",'V Form C-RW'!AM15))</f>
        <v/>
      </c>
      <c r="R14" s="189" t="str">
        <f>IF($D$6=Assumptions_GEN!$B$133,"",IF($B14='V Form C-RW'!$B15,('V Form C-RW'!AO15),"check inputs"))</f>
        <v/>
      </c>
      <c r="S14" s="189" t="str">
        <f>IFERROR(IF($D$6=Assumptions_GEN!$B$133,"",IF($B14='V Form C-RW'!$B15,('V Form C-RW'!AP15),"check inputs"))*$R14,"")</f>
        <v/>
      </c>
      <c r="T14" s="189" t="str">
        <f>IFERROR(IF($D$6=Assumptions_GEN!$B$133,"",IF($B14='V Form C-RW'!$B15,('V Form C-RW'!AQ15),"check inputs"))*$R14,"")</f>
        <v/>
      </c>
      <c r="U14" s="189" t="str">
        <f>IFERROR(IF($D$6=Assumptions_GEN!$B$133,"",IF($B14='V Form C-RW'!$B15,('V Form C-RW'!AR15),"check inputs"))*$R14,"")</f>
        <v/>
      </c>
      <c r="V14" s="260" t="str">
        <f>IF($D$6=Assumptions_GEN!$B$133,"",IF($B14='V Form C-RW'!$B15,('V Form C-RW'!AT15),"check inputs"))</f>
        <v/>
      </c>
      <c r="W14" s="264"/>
      <c r="X14" s="189" t="str">
        <f>IFERROR(((W14/$W$54)*'Indirect Costs Calc (VT-Indire)'!$L$12),"")</f>
        <v/>
      </c>
      <c r="Y14" s="265">
        <f>SUM(W14:X14)</f>
        <v>0</v>
      </c>
      <c r="Z14" s="264"/>
      <c r="AA14" s="189" t="str">
        <f>IFERROR((Z14/$Z$54)*'Indirect Costs Calc (VT-Indire)'!$M$12,"")</f>
        <v/>
      </c>
      <c r="AB14" s="265">
        <f>SUM(Z14:AA14)</f>
        <v>0</v>
      </c>
      <c r="AC14" s="267">
        <f>SUM(W14,Z14)</f>
        <v>0</v>
      </c>
      <c r="AD14" s="189">
        <f>SUM(X14,AA14)</f>
        <v>0</v>
      </c>
      <c r="AE14" s="265">
        <f t="shared" ref="AE14" si="1">SUM(AC14:AD14)</f>
        <v>0</v>
      </c>
      <c r="AF14" s="271" t="str">
        <f>IFERROR(AC14/R14,"")</f>
        <v/>
      </c>
      <c r="AG14" s="190" t="str">
        <f>IFERROR(AD14/S14,"")</f>
        <v/>
      </c>
      <c r="AH14" s="190" t="str">
        <f>IFERROR(IF((AE14-SUM(R14:S14,U14))/T14&gt;0,(AE14-SUM(R14:S14,U14))/T14,0),"")</f>
        <v/>
      </c>
      <c r="AI14" s="272" t="str">
        <f>IFERROR(AE14/V14,"")</f>
        <v/>
      </c>
      <c r="AJ14" s="269" t="s">
        <v>131</v>
      </c>
      <c r="AK14" s="64"/>
      <c r="AL14" s="316"/>
      <c r="AM14" s="317"/>
      <c r="AN14" s="317"/>
      <c r="AO14" s="317"/>
      <c r="AP14" s="317"/>
      <c r="AQ14" s="318"/>
      <c r="AR14" s="318"/>
      <c r="AS14" s="319"/>
      <c r="AT14" s="253"/>
      <c r="AU14" s="253" t="str">
        <f>IFERROR(IF(OR(AS14="",AS14="Pending"),"",AB14-AT14),"")</f>
        <v/>
      </c>
      <c r="AV14" s="253"/>
    </row>
    <row r="15" spans="1:59" s="286" customFormat="1" ht="30" customHeight="1" x14ac:dyDescent="0.25">
      <c r="A15" s="69">
        <f t="shared" si="0"/>
        <v>2</v>
      </c>
      <c r="B15" s="67" t="str">
        <f>IF($D$6=Assumptions_GEN!$B$133,"",'V Form C-RW'!B16)</f>
        <v>..2.RW.</v>
      </c>
      <c r="C15" s="67" t="str">
        <f>IF($D$6=Assumptions_GEN!$B$133,"",'V Form C-RW'!G16)</f>
        <v>&lt;select asset type or input text&gt;</v>
      </c>
      <c r="D15" s="67" t="str">
        <f>IF($D$6=Assumptions_GEN!$B$133,"",IF(ISBLANK('V Form C-RW'!H16),"",'V Form C-RW'!H16))</f>
        <v/>
      </c>
      <c r="E15" s="67" t="str">
        <f>IF($D$6=Assumptions_GEN!$B$133,"",IF(ISBLANK('V Form C-RW'!I16),"",'V Form C-RW'!I16))</f>
        <v/>
      </c>
      <c r="F15" s="67" t="str">
        <f>IF($D$6=Assumptions_GEN!$B$133,"",IF(ISBLANK('V Form C-RW'!J16),"",'V Form C-RW'!J16))</f>
        <v/>
      </c>
      <c r="G15" s="67" t="str">
        <f>IF($D$6=Assumptions_GEN!$B$133,"",IF(ISBLANK('V Form C-RW'!K16),"",'V Form C-RW'!K16))</f>
        <v/>
      </c>
      <c r="H15" s="67" t="str">
        <f>IF($D$6=Assumptions_GEN!$B$133,"",IF(ISBLANK('V Form C-RW'!L16),"",'V Form C-RW'!L16))</f>
        <v/>
      </c>
      <c r="I15" s="281" t="str">
        <f>IF($D$6=Assumptions_GEN!$B$133,"",IF(ISBLANK('V Form C-RW'!M16),"",'V Form C-RW'!M16))</f>
        <v/>
      </c>
      <c r="J15" s="281" t="str">
        <f>IF($D$6=Assumptions_GEN!$B$133,"",IF(ISBLANK('V Form C-RW'!N16),"",'V Form C-RW'!N16))</f>
        <v/>
      </c>
      <c r="K15" s="281" t="str">
        <f>IF($D$6=Assumptions_GEN!$B$133,"",IF(ISBLANK('V Form C-RW'!O16),"",'V Form C-RW'!O16))</f>
        <v/>
      </c>
      <c r="L15" s="281" t="str">
        <f>IF($D$6=Assumptions_GEN!$B$133,"",IF(ISBLANK('V Form C-RW'!P16),"",'V Form C-RW'!P16))</f>
        <v/>
      </c>
      <c r="M15" s="67" t="str">
        <f>IF($D$6=Assumptions_GEN!$B$133,"",IF(ISBLANK('V Form C-RW'!Q16),"",'V Form C-RW'!Q16))</f>
        <v/>
      </c>
      <c r="N15" s="67" t="str">
        <f>IF($D$6=Assumptions_GEN!$B$133,"",IF(ISBLANK('V Form C-RW'!R16),"",'V Form C-RW'!R16))</f>
        <v/>
      </c>
      <c r="O15" s="67" t="str">
        <f>IF($D$6=Assumptions_GEN!$B$133,"",IF(ISBLANK('V Form C-RW'!S16),"",'V Form C-RW'!S16))</f>
        <v/>
      </c>
      <c r="P15" s="68" t="str">
        <f>IF($D$6=Assumptions_GEN!$B$133,"",IF(ISBLANK('V Form C-RW'!U16),"",'V Form C-RW'!U16))</f>
        <v>&lt;select treatment ID or input text&gt;</v>
      </c>
      <c r="Q15" s="67" t="str">
        <f>IF($D$6=Assumptions_GEN!$B$133,"",IF(ISBLANK('V Form C-RW'!V16),"",'V Form C-RW'!AM16))</f>
        <v/>
      </c>
      <c r="R15" s="189" t="str">
        <f>IF($D$6=Assumptions_GEN!$B$133,"",IF($B15='V Form C-RW'!$B16,('V Form C-RW'!AO16),"check inputs"))</f>
        <v/>
      </c>
      <c r="S15" s="189" t="str">
        <f>IFERROR(IF($D$6=Assumptions_GEN!$B$133,"",IF($B15='V Form C-RW'!$B16,('V Form C-RW'!AP16),"check inputs"))*$R15,"")</f>
        <v/>
      </c>
      <c r="T15" s="189" t="str">
        <f>IFERROR(IF($D$6=Assumptions_GEN!$B$133,"",IF($B15='V Form C-RW'!$B16,('V Form C-RW'!AQ16),"check inputs"))*$R15,"")</f>
        <v/>
      </c>
      <c r="U15" s="189" t="str">
        <f>IFERROR(IF($D$6=Assumptions_GEN!$B$133,"",IF($B15='V Form C-RW'!$B16,('V Form C-RW'!AR16),"check inputs"))*$R15,"")</f>
        <v/>
      </c>
      <c r="V15" s="260" t="str">
        <f>IF($D$6=Assumptions_GEN!$B$133,"",IF($B15='V Form C-RW'!$B16,('V Form C-RW'!AT16),"check inputs"))</f>
        <v/>
      </c>
      <c r="W15" s="264"/>
      <c r="X15" s="189" t="str">
        <f>IFERROR(((W15/$W$54)*'Indirect Costs Calc (VT-Indire)'!$L$12),"")</f>
        <v/>
      </c>
      <c r="Y15" s="265">
        <f t="shared" ref="Y15:Y53" si="2">SUM(W15:X15)</f>
        <v>0</v>
      </c>
      <c r="Z15" s="264"/>
      <c r="AA15" s="189" t="str">
        <f>IFERROR((Z15/$Z$54)*'Indirect Costs Calc (VT-Indire)'!$M$12,"")</f>
        <v/>
      </c>
      <c r="AB15" s="265">
        <f t="shared" ref="AB15:AB53" si="3">SUM(Z15:AA15)</f>
        <v>0</v>
      </c>
      <c r="AC15" s="267">
        <f t="shared" ref="AC15:AC53" si="4">SUM(W15,Z15)</f>
        <v>0</v>
      </c>
      <c r="AD15" s="189">
        <f t="shared" ref="AD15:AD53" si="5">SUM(X15,AA15)</f>
        <v>0</v>
      </c>
      <c r="AE15" s="265">
        <f t="shared" ref="AE15:AE53" si="6">SUM(AC15:AD15)</f>
        <v>0</v>
      </c>
      <c r="AF15" s="271" t="str">
        <f t="shared" ref="AF15:AF53" si="7">IFERROR(AC15/R15,"")</f>
        <v/>
      </c>
      <c r="AG15" s="190" t="str">
        <f t="shared" ref="AG15:AG53" si="8">IFERROR(AD15/S15,"")</f>
        <v/>
      </c>
      <c r="AH15" s="190" t="str">
        <f t="shared" ref="AH15:AH54" si="9">IFERROR(IF((AE15-SUM(R15:S15,U15))/T15&gt;0,(AE15-SUM(R15:S15,U15))/T15,0),"")</f>
        <v/>
      </c>
      <c r="AI15" s="272" t="str">
        <f t="shared" ref="AI15:AI53" si="10">IFERROR(AE15/V15,"")</f>
        <v/>
      </c>
      <c r="AJ15" s="270"/>
      <c r="AK15" s="65"/>
      <c r="AL15" s="316"/>
      <c r="AM15" s="317"/>
      <c r="AN15" s="317"/>
      <c r="AO15" s="317"/>
      <c r="AP15" s="317"/>
      <c r="AQ15" s="320"/>
      <c r="AR15" s="320"/>
      <c r="AS15" s="319"/>
      <c r="AT15" s="253"/>
      <c r="AU15" s="253" t="str">
        <f t="shared" ref="AU15:AU53" si="11">IFERROR(IF(OR(AS15="",AS15="Pending"),"",AB15-AT15),"")</f>
        <v/>
      </c>
      <c r="AV15" s="253"/>
    </row>
    <row r="16" spans="1:59" s="286" customFormat="1" ht="30" customHeight="1" x14ac:dyDescent="0.25">
      <c r="A16" s="69">
        <f t="shared" si="0"/>
        <v>3</v>
      </c>
      <c r="B16" s="67" t="str">
        <f>IF($D$6=Assumptions_GEN!$B$133,"",'V Form C-RW'!B17)</f>
        <v>..3.RW.</v>
      </c>
      <c r="C16" s="67" t="str">
        <f>IF($D$6=Assumptions_GEN!$B$133,"",'V Form C-RW'!G17)</f>
        <v>&lt;select asset type or input text&gt;</v>
      </c>
      <c r="D16" s="67" t="str">
        <f>IF($D$6=Assumptions_GEN!$B$133,"",IF(ISBLANK('V Form C-RW'!H17),"",'V Form C-RW'!H17))</f>
        <v/>
      </c>
      <c r="E16" s="67" t="str">
        <f>IF($D$6=Assumptions_GEN!$B$133,"",IF(ISBLANK('V Form C-RW'!I17),"",'V Form C-RW'!I17))</f>
        <v/>
      </c>
      <c r="F16" s="67" t="str">
        <f>IF($D$6=Assumptions_GEN!$B$133,"",IF(ISBLANK('V Form C-RW'!J17),"",'V Form C-RW'!J17))</f>
        <v/>
      </c>
      <c r="G16" s="67" t="str">
        <f>IF($D$6=Assumptions_GEN!$B$133,"",IF(ISBLANK('V Form C-RW'!K17),"",'V Form C-RW'!K17))</f>
        <v/>
      </c>
      <c r="H16" s="67" t="str">
        <f>IF($D$6=Assumptions_GEN!$B$133,"",IF(ISBLANK('V Form C-RW'!L17),"",'V Form C-RW'!L17))</f>
        <v/>
      </c>
      <c r="I16" s="281" t="str">
        <f>IF($D$6=Assumptions_GEN!$B$133,"",IF(ISBLANK('V Form C-RW'!M17),"",'V Form C-RW'!M17))</f>
        <v/>
      </c>
      <c r="J16" s="281" t="str">
        <f>IF($D$6=Assumptions_GEN!$B$133,"",IF(ISBLANK('V Form C-RW'!N17),"",'V Form C-RW'!N17))</f>
        <v/>
      </c>
      <c r="K16" s="281" t="str">
        <f>IF($D$6=Assumptions_GEN!$B$133,"",IF(ISBLANK('V Form C-RW'!O17),"",'V Form C-RW'!O17))</f>
        <v/>
      </c>
      <c r="L16" s="281" t="str">
        <f>IF($D$6=Assumptions_GEN!$B$133,"",IF(ISBLANK('V Form C-RW'!P17),"",'V Form C-RW'!P17))</f>
        <v/>
      </c>
      <c r="M16" s="67" t="str">
        <f>IF($D$6=Assumptions_GEN!$B$133,"",IF(ISBLANK('V Form C-RW'!Q17),"",'V Form C-RW'!Q17))</f>
        <v/>
      </c>
      <c r="N16" s="67" t="str">
        <f>IF($D$6=Assumptions_GEN!$B$133,"",IF(ISBLANK('V Form C-RW'!R17),"",'V Form C-RW'!R17))</f>
        <v/>
      </c>
      <c r="O16" s="67" t="str">
        <f>IF($D$6=Assumptions_GEN!$B$133,"",IF(ISBLANK('V Form C-RW'!S17),"",'V Form C-RW'!S17))</f>
        <v/>
      </c>
      <c r="P16" s="68" t="str">
        <f>IF($D$6=Assumptions_GEN!$B$133,"",IF(ISBLANK('V Form C-RW'!U17),"",'V Form C-RW'!U17))</f>
        <v>&lt;select treatment ID or input text&gt;</v>
      </c>
      <c r="Q16" s="67" t="str">
        <f>IF($D$6=Assumptions_GEN!$B$133,"",IF(ISBLANK('V Form C-RW'!V17),"",'V Form C-RW'!AM17))</f>
        <v/>
      </c>
      <c r="R16" s="189" t="str">
        <f>IF($D$6=Assumptions_GEN!$B$133,"",IF($B16='V Form C-RW'!$B17,('V Form C-RW'!AO17),"check inputs"))</f>
        <v/>
      </c>
      <c r="S16" s="189" t="str">
        <f>IFERROR(IF($D$6=Assumptions_GEN!$B$133,"",IF($B16='V Form C-RW'!$B17,('V Form C-RW'!AP17),"check inputs"))*$R16,"")</f>
        <v/>
      </c>
      <c r="T16" s="189" t="str">
        <f>IFERROR(IF($D$6=Assumptions_GEN!$B$133,"",IF($B16='V Form C-RW'!$B17,('V Form C-RW'!AQ17),"check inputs"))*$R16,"")</f>
        <v/>
      </c>
      <c r="U16" s="189" t="str">
        <f>IFERROR(IF($D$6=Assumptions_GEN!$B$133,"",IF($B16='V Form C-RW'!$B17,('V Form C-RW'!AR17),"check inputs"))*$R16,"")</f>
        <v/>
      </c>
      <c r="V16" s="260" t="str">
        <f>IF($D$6=Assumptions_GEN!$B$133,"",IF($B16='V Form C-RW'!$B17,('V Form C-RW'!AT17),"check inputs"))</f>
        <v/>
      </c>
      <c r="W16" s="264"/>
      <c r="X16" s="189" t="str">
        <f>IFERROR(((W16/$W$54)*'Indirect Costs Calc (VT-Indire)'!$L$12),"")</f>
        <v/>
      </c>
      <c r="Y16" s="265">
        <f t="shared" si="2"/>
        <v>0</v>
      </c>
      <c r="Z16" s="264"/>
      <c r="AA16" s="189" t="str">
        <f>IFERROR((Z16/$Z$54)*'Indirect Costs Calc (VT-Indire)'!$M$12,"")</f>
        <v/>
      </c>
      <c r="AB16" s="265">
        <f t="shared" si="3"/>
        <v>0</v>
      </c>
      <c r="AC16" s="267">
        <f t="shared" si="4"/>
        <v>0</v>
      </c>
      <c r="AD16" s="189">
        <f t="shared" si="5"/>
        <v>0</v>
      </c>
      <c r="AE16" s="265">
        <f t="shared" si="6"/>
        <v>0</v>
      </c>
      <c r="AF16" s="271" t="str">
        <f t="shared" si="7"/>
        <v/>
      </c>
      <c r="AG16" s="190" t="str">
        <f t="shared" si="8"/>
        <v/>
      </c>
      <c r="AH16" s="190" t="str">
        <f t="shared" si="9"/>
        <v/>
      </c>
      <c r="AI16" s="272" t="str">
        <f t="shared" si="10"/>
        <v/>
      </c>
      <c r="AJ16" s="270"/>
      <c r="AK16" s="65"/>
      <c r="AL16" s="316"/>
      <c r="AM16" s="317"/>
      <c r="AN16" s="317"/>
      <c r="AO16" s="317"/>
      <c r="AP16" s="317"/>
      <c r="AQ16" s="320"/>
      <c r="AR16" s="320"/>
      <c r="AS16" s="319"/>
      <c r="AT16" s="253"/>
      <c r="AU16" s="253" t="str">
        <f t="shared" si="11"/>
        <v/>
      </c>
      <c r="AV16" s="253"/>
    </row>
    <row r="17" spans="1:48" s="286" customFormat="1" ht="30" customHeight="1" x14ac:dyDescent="0.25">
      <c r="A17" s="69">
        <f t="shared" si="0"/>
        <v>4</v>
      </c>
      <c r="B17" s="67" t="str">
        <f>IF($D$6=Assumptions_GEN!$B$133,"",'V Form C-RW'!B18)</f>
        <v>..4.RW.</v>
      </c>
      <c r="C17" s="67" t="str">
        <f>IF($D$6=Assumptions_GEN!$B$133,"",'V Form C-RW'!G18)</f>
        <v>&lt;select asset type or input text&gt;</v>
      </c>
      <c r="D17" s="67" t="str">
        <f>IF($D$6=Assumptions_GEN!$B$133,"",IF(ISBLANK('V Form C-RW'!H18),"",'V Form C-RW'!H18))</f>
        <v/>
      </c>
      <c r="E17" s="67" t="str">
        <f>IF($D$6=Assumptions_GEN!$B$133,"",IF(ISBLANK('V Form C-RW'!I18),"",'V Form C-RW'!I18))</f>
        <v/>
      </c>
      <c r="F17" s="67" t="str">
        <f>IF($D$6=Assumptions_GEN!$B$133,"",IF(ISBLANK('V Form C-RW'!J18),"",'V Form C-RW'!J18))</f>
        <v/>
      </c>
      <c r="G17" s="67" t="str">
        <f>IF($D$6=Assumptions_GEN!$B$133,"",IF(ISBLANK('V Form C-RW'!K18),"",'V Form C-RW'!K18))</f>
        <v/>
      </c>
      <c r="H17" s="67" t="str">
        <f>IF($D$6=Assumptions_GEN!$B$133,"",IF(ISBLANK('V Form C-RW'!L18),"",'V Form C-RW'!L18))</f>
        <v/>
      </c>
      <c r="I17" s="281" t="str">
        <f>IF($D$6=Assumptions_GEN!$B$133,"",IF(ISBLANK('V Form C-RW'!M18),"",'V Form C-RW'!M18))</f>
        <v/>
      </c>
      <c r="J17" s="281" t="str">
        <f>IF($D$6=Assumptions_GEN!$B$133,"",IF(ISBLANK('V Form C-RW'!N18),"",'V Form C-RW'!N18))</f>
        <v/>
      </c>
      <c r="K17" s="281" t="str">
        <f>IF($D$6=Assumptions_GEN!$B$133,"",IF(ISBLANK('V Form C-RW'!O18),"",'V Form C-RW'!O18))</f>
        <v/>
      </c>
      <c r="L17" s="281" t="str">
        <f>IF($D$6=Assumptions_GEN!$B$133,"",IF(ISBLANK('V Form C-RW'!P18),"",'V Form C-RW'!P18))</f>
        <v/>
      </c>
      <c r="M17" s="67" t="str">
        <f>IF($D$6=Assumptions_GEN!$B$133,"",IF(ISBLANK('V Form C-RW'!Q18),"",'V Form C-RW'!Q18))</f>
        <v/>
      </c>
      <c r="N17" s="67" t="str">
        <f>IF($D$6=Assumptions_GEN!$B$133,"",IF(ISBLANK('V Form C-RW'!R18),"",'V Form C-RW'!R18))</f>
        <v/>
      </c>
      <c r="O17" s="67" t="str">
        <f>IF($D$6=Assumptions_GEN!$B$133,"",IF(ISBLANK('V Form C-RW'!S18),"",'V Form C-RW'!S18))</f>
        <v/>
      </c>
      <c r="P17" s="68" t="str">
        <f>IF($D$6=Assumptions_GEN!$B$133,"",IF(ISBLANK('V Form C-RW'!U18),"",'V Form C-RW'!U18))</f>
        <v>&lt;select treatment ID or input text&gt;</v>
      </c>
      <c r="Q17" s="67" t="str">
        <f>IF($D$6=Assumptions_GEN!$B$133,"",IF(ISBLANK('V Form C-RW'!V18),"",'V Form C-RW'!AM18))</f>
        <v/>
      </c>
      <c r="R17" s="189" t="str">
        <f>IF($D$6=Assumptions_GEN!$B$133,"",IF($B17='V Form C-RW'!$B18,('V Form C-RW'!AO18),"check inputs"))</f>
        <v/>
      </c>
      <c r="S17" s="189" t="str">
        <f>IFERROR(IF($D$6=Assumptions_GEN!$B$133,"",IF($B17='V Form C-RW'!$B18,('V Form C-RW'!AP18),"check inputs"))*$R17,"")</f>
        <v/>
      </c>
      <c r="T17" s="189" t="str">
        <f>IFERROR(IF($D$6=Assumptions_GEN!$B$133,"",IF($B17='V Form C-RW'!$B18,('V Form C-RW'!AQ18),"check inputs"))*$R17,"")</f>
        <v/>
      </c>
      <c r="U17" s="189" t="str">
        <f>IFERROR(IF($D$6=Assumptions_GEN!$B$133,"",IF($B17='V Form C-RW'!$B18,('V Form C-RW'!AR18),"check inputs"))*$R17,"")</f>
        <v/>
      </c>
      <c r="V17" s="260" t="str">
        <f>IF($D$6=Assumptions_GEN!$B$133,"",IF($B17='V Form C-RW'!$B18,('V Form C-RW'!AT18),"check inputs"))</f>
        <v/>
      </c>
      <c r="W17" s="264"/>
      <c r="X17" s="189" t="str">
        <f>IFERROR(((W17/$W$54)*'Indirect Costs Calc (VT-Indire)'!$L$12),"")</f>
        <v/>
      </c>
      <c r="Y17" s="265">
        <f t="shared" si="2"/>
        <v>0</v>
      </c>
      <c r="Z17" s="264"/>
      <c r="AA17" s="189" t="str">
        <f>IFERROR((Z17/$Z$54)*'Indirect Costs Calc (VT-Indire)'!$M$12,"")</f>
        <v/>
      </c>
      <c r="AB17" s="265">
        <f t="shared" si="3"/>
        <v>0</v>
      </c>
      <c r="AC17" s="267">
        <f t="shared" si="4"/>
        <v>0</v>
      </c>
      <c r="AD17" s="189">
        <f t="shared" si="5"/>
        <v>0</v>
      </c>
      <c r="AE17" s="265">
        <f t="shared" si="6"/>
        <v>0</v>
      </c>
      <c r="AF17" s="271" t="str">
        <f t="shared" si="7"/>
        <v/>
      </c>
      <c r="AG17" s="190" t="str">
        <f t="shared" si="8"/>
        <v/>
      </c>
      <c r="AH17" s="190" t="str">
        <f t="shared" si="9"/>
        <v/>
      </c>
      <c r="AI17" s="272" t="str">
        <f t="shared" si="10"/>
        <v/>
      </c>
      <c r="AJ17" s="270"/>
      <c r="AK17" s="65"/>
      <c r="AL17" s="316"/>
      <c r="AM17" s="317"/>
      <c r="AN17" s="317"/>
      <c r="AO17" s="317"/>
      <c r="AP17" s="317"/>
      <c r="AQ17" s="320"/>
      <c r="AR17" s="320"/>
      <c r="AS17" s="319"/>
      <c r="AT17" s="253"/>
      <c r="AU17" s="253" t="str">
        <f t="shared" si="11"/>
        <v/>
      </c>
      <c r="AV17" s="253"/>
    </row>
    <row r="18" spans="1:48" s="286" customFormat="1" ht="30" customHeight="1" x14ac:dyDescent="0.25">
      <c r="A18" s="69">
        <f t="shared" si="0"/>
        <v>5</v>
      </c>
      <c r="B18" s="67" t="str">
        <f>IF($D$6=Assumptions_GEN!$B$133,"",'V Form C-RW'!B19)</f>
        <v>..5.RW.</v>
      </c>
      <c r="C18" s="67" t="str">
        <f>IF($D$6=Assumptions_GEN!$B$133,"",'V Form C-RW'!G19)</f>
        <v>&lt;select asset type or input text&gt;</v>
      </c>
      <c r="D18" s="67" t="str">
        <f>IF($D$6=Assumptions_GEN!$B$133,"",IF(ISBLANK('V Form C-RW'!H19),"",'V Form C-RW'!H19))</f>
        <v/>
      </c>
      <c r="E18" s="67" t="str">
        <f>IF($D$6=Assumptions_GEN!$B$133,"",IF(ISBLANK('V Form C-RW'!I19),"",'V Form C-RW'!I19))</f>
        <v/>
      </c>
      <c r="F18" s="67" t="str">
        <f>IF($D$6=Assumptions_GEN!$B$133,"",IF(ISBLANK('V Form C-RW'!J19),"",'V Form C-RW'!J19))</f>
        <v/>
      </c>
      <c r="G18" s="67" t="str">
        <f>IF($D$6=Assumptions_GEN!$B$133,"",IF(ISBLANK('V Form C-RW'!K19),"",'V Form C-RW'!K19))</f>
        <v/>
      </c>
      <c r="H18" s="67" t="str">
        <f>IF($D$6=Assumptions_GEN!$B$133,"",IF(ISBLANK('V Form C-RW'!L19),"",'V Form C-RW'!L19))</f>
        <v/>
      </c>
      <c r="I18" s="281" t="str">
        <f>IF($D$6=Assumptions_GEN!$B$133,"",IF(ISBLANK('V Form C-RW'!M19),"",'V Form C-RW'!M19))</f>
        <v/>
      </c>
      <c r="J18" s="281" t="str">
        <f>IF($D$6=Assumptions_GEN!$B$133,"",IF(ISBLANK('V Form C-RW'!N19),"",'V Form C-RW'!N19))</f>
        <v/>
      </c>
      <c r="K18" s="281" t="str">
        <f>IF($D$6=Assumptions_GEN!$B$133,"",IF(ISBLANK('V Form C-RW'!O19),"",'V Form C-RW'!O19))</f>
        <v/>
      </c>
      <c r="L18" s="281" t="str">
        <f>IF($D$6=Assumptions_GEN!$B$133,"",IF(ISBLANK('V Form C-RW'!P19),"",'V Form C-RW'!P19))</f>
        <v/>
      </c>
      <c r="M18" s="67" t="str">
        <f>IF($D$6=Assumptions_GEN!$B$133,"",IF(ISBLANK('V Form C-RW'!Q19),"",'V Form C-RW'!Q19))</f>
        <v/>
      </c>
      <c r="N18" s="67" t="str">
        <f>IF($D$6=Assumptions_GEN!$B$133,"",IF(ISBLANK('V Form C-RW'!R19),"",'V Form C-RW'!R19))</f>
        <v/>
      </c>
      <c r="O18" s="67" t="str">
        <f>IF($D$6=Assumptions_GEN!$B$133,"",IF(ISBLANK('V Form C-RW'!S19),"",'V Form C-RW'!S19))</f>
        <v/>
      </c>
      <c r="P18" s="68" t="str">
        <f>IF($D$6=Assumptions_GEN!$B$133,"",IF(ISBLANK('V Form C-RW'!U19),"",'V Form C-RW'!U19))</f>
        <v>&lt;select treatment ID or input text&gt;</v>
      </c>
      <c r="Q18" s="67" t="str">
        <f>IF($D$6=Assumptions_GEN!$B$133,"",IF(ISBLANK('V Form C-RW'!V19),"",'V Form C-RW'!AM19))</f>
        <v/>
      </c>
      <c r="R18" s="189" t="str">
        <f>IF($D$6=Assumptions_GEN!$B$133,"",IF($B18='V Form C-RW'!$B19,('V Form C-RW'!AO19),"check inputs"))</f>
        <v/>
      </c>
      <c r="S18" s="189" t="str">
        <f>IFERROR(IF($D$6=Assumptions_GEN!$B$133,"",IF($B18='V Form C-RW'!$B19,('V Form C-RW'!AP19),"check inputs"))*$R18,"")</f>
        <v/>
      </c>
      <c r="T18" s="189" t="str">
        <f>IFERROR(IF($D$6=Assumptions_GEN!$B$133,"",IF($B18='V Form C-RW'!$B19,('V Form C-RW'!AQ19),"check inputs"))*$R18,"")</f>
        <v/>
      </c>
      <c r="U18" s="189" t="str">
        <f>IFERROR(IF($D$6=Assumptions_GEN!$B$133,"",IF($B18='V Form C-RW'!$B19,('V Form C-RW'!AR19),"check inputs"))*$R18,"")</f>
        <v/>
      </c>
      <c r="V18" s="260" t="str">
        <f>IF($D$6=Assumptions_GEN!$B$133,"",IF($B18='V Form C-RW'!$B19,('V Form C-RW'!AT19),"check inputs"))</f>
        <v/>
      </c>
      <c r="W18" s="264"/>
      <c r="X18" s="189" t="str">
        <f>IFERROR(((W18/$W$54)*'Indirect Costs Calc (VT-Indire)'!$L$12),"")</f>
        <v/>
      </c>
      <c r="Y18" s="265">
        <f t="shared" si="2"/>
        <v>0</v>
      </c>
      <c r="Z18" s="264"/>
      <c r="AA18" s="189" t="str">
        <f>IFERROR((Z18/$Z$54)*'Indirect Costs Calc (VT-Indire)'!$M$12,"")</f>
        <v/>
      </c>
      <c r="AB18" s="265">
        <f t="shared" si="3"/>
        <v>0</v>
      </c>
      <c r="AC18" s="267">
        <f t="shared" si="4"/>
        <v>0</v>
      </c>
      <c r="AD18" s="189">
        <f t="shared" si="5"/>
        <v>0</v>
      </c>
      <c r="AE18" s="265">
        <f t="shared" si="6"/>
        <v>0</v>
      </c>
      <c r="AF18" s="271" t="str">
        <f t="shared" si="7"/>
        <v/>
      </c>
      <c r="AG18" s="190" t="str">
        <f t="shared" si="8"/>
        <v/>
      </c>
      <c r="AH18" s="190" t="str">
        <f t="shared" si="9"/>
        <v/>
      </c>
      <c r="AI18" s="272" t="str">
        <f t="shared" si="10"/>
        <v/>
      </c>
      <c r="AJ18" s="270"/>
      <c r="AK18" s="65"/>
      <c r="AL18" s="316"/>
      <c r="AM18" s="317"/>
      <c r="AN18" s="317"/>
      <c r="AO18" s="317"/>
      <c r="AP18" s="317"/>
      <c r="AQ18" s="320"/>
      <c r="AR18" s="320"/>
      <c r="AS18" s="319"/>
      <c r="AT18" s="253"/>
      <c r="AU18" s="253" t="str">
        <f t="shared" si="11"/>
        <v/>
      </c>
      <c r="AV18" s="253"/>
    </row>
    <row r="19" spans="1:48" s="286" customFormat="1" ht="30" customHeight="1" x14ac:dyDescent="0.25">
      <c r="A19" s="69">
        <f t="shared" si="0"/>
        <v>6</v>
      </c>
      <c r="B19" s="67" t="str">
        <f>IF($D$6=Assumptions_GEN!$B$133,"",'V Form C-RW'!B20)</f>
        <v>..6.RW.</v>
      </c>
      <c r="C19" s="67" t="str">
        <f>IF($D$6=Assumptions_GEN!$B$133,"",'V Form C-RW'!G20)</f>
        <v>&lt;select asset type or input text&gt;</v>
      </c>
      <c r="D19" s="67" t="str">
        <f>IF($D$6=Assumptions_GEN!$B$133,"",IF(ISBLANK('V Form C-RW'!H20),"",'V Form C-RW'!H20))</f>
        <v/>
      </c>
      <c r="E19" s="67" t="str">
        <f>IF($D$6=Assumptions_GEN!$B$133,"",IF(ISBLANK('V Form C-RW'!I20),"",'V Form C-RW'!I20))</f>
        <v/>
      </c>
      <c r="F19" s="67" t="str">
        <f>IF($D$6=Assumptions_GEN!$B$133,"",IF(ISBLANK('V Form C-RW'!J20),"",'V Form C-RW'!J20))</f>
        <v/>
      </c>
      <c r="G19" s="67" t="str">
        <f>IF($D$6=Assumptions_GEN!$B$133,"",IF(ISBLANK('V Form C-RW'!K20),"",'V Form C-RW'!K20))</f>
        <v/>
      </c>
      <c r="H19" s="67" t="str">
        <f>IF($D$6=Assumptions_GEN!$B$133,"",IF(ISBLANK('V Form C-RW'!L20),"",'V Form C-RW'!L20))</f>
        <v/>
      </c>
      <c r="I19" s="281" t="str">
        <f>IF($D$6=Assumptions_GEN!$B$133,"",IF(ISBLANK('V Form C-RW'!M20),"",'V Form C-RW'!M20))</f>
        <v/>
      </c>
      <c r="J19" s="281" t="str">
        <f>IF($D$6=Assumptions_GEN!$B$133,"",IF(ISBLANK('V Form C-RW'!N20),"",'V Form C-RW'!N20))</f>
        <v/>
      </c>
      <c r="K19" s="281" t="str">
        <f>IF($D$6=Assumptions_GEN!$B$133,"",IF(ISBLANK('V Form C-RW'!O20),"",'V Form C-RW'!O20))</f>
        <v/>
      </c>
      <c r="L19" s="281" t="str">
        <f>IF($D$6=Assumptions_GEN!$B$133,"",IF(ISBLANK('V Form C-RW'!P20),"",'V Form C-RW'!P20))</f>
        <v/>
      </c>
      <c r="M19" s="67" t="str">
        <f>IF($D$6=Assumptions_GEN!$B$133,"",IF(ISBLANK('V Form C-RW'!Q20),"",'V Form C-RW'!Q20))</f>
        <v/>
      </c>
      <c r="N19" s="67" t="str">
        <f>IF($D$6=Assumptions_GEN!$B$133,"",IF(ISBLANK('V Form C-RW'!R20),"",'V Form C-RW'!R20))</f>
        <v/>
      </c>
      <c r="O19" s="67" t="str">
        <f>IF($D$6=Assumptions_GEN!$B$133,"",IF(ISBLANK('V Form C-RW'!S20),"",'V Form C-RW'!S20))</f>
        <v/>
      </c>
      <c r="P19" s="68" t="str">
        <f>IF($D$6=Assumptions_GEN!$B$133,"",IF(ISBLANK('V Form C-RW'!U20),"",'V Form C-RW'!U20))</f>
        <v>&lt;select treatment ID or input text&gt;</v>
      </c>
      <c r="Q19" s="67" t="str">
        <f>IF($D$6=Assumptions_GEN!$B$133,"",IF(ISBLANK('V Form C-RW'!V20),"",'V Form C-RW'!AM20))</f>
        <v/>
      </c>
      <c r="R19" s="189" t="str">
        <f>IF($D$6=Assumptions_GEN!$B$133,"",IF($B19='V Form C-RW'!$B20,('V Form C-RW'!AO20),"check inputs"))</f>
        <v/>
      </c>
      <c r="S19" s="189" t="str">
        <f>IFERROR(IF($D$6=Assumptions_GEN!$B$133,"",IF($B19='V Form C-RW'!$B20,('V Form C-RW'!AP20),"check inputs"))*$R19,"")</f>
        <v/>
      </c>
      <c r="T19" s="189" t="str">
        <f>IFERROR(IF($D$6=Assumptions_GEN!$B$133,"",IF($B19='V Form C-RW'!$B20,('V Form C-RW'!AQ20),"check inputs"))*$R19,"")</f>
        <v/>
      </c>
      <c r="U19" s="189" t="str">
        <f>IFERROR(IF($D$6=Assumptions_GEN!$B$133,"",IF($B19='V Form C-RW'!$B20,('V Form C-RW'!AR20),"check inputs"))*$R19,"")</f>
        <v/>
      </c>
      <c r="V19" s="260" t="str">
        <f>IF($D$6=Assumptions_GEN!$B$133,"",IF($B19='V Form C-RW'!$B20,('V Form C-RW'!AT20),"check inputs"))</f>
        <v/>
      </c>
      <c r="W19" s="264"/>
      <c r="X19" s="189" t="str">
        <f>IFERROR(((W19/$W$54)*'Indirect Costs Calc (VT-Indire)'!$L$12),"")</f>
        <v/>
      </c>
      <c r="Y19" s="265">
        <f t="shared" si="2"/>
        <v>0</v>
      </c>
      <c r="Z19" s="264"/>
      <c r="AA19" s="189" t="str">
        <f>IFERROR((Z19/$Z$54)*'Indirect Costs Calc (VT-Indire)'!$M$12,"")</f>
        <v/>
      </c>
      <c r="AB19" s="265">
        <f t="shared" si="3"/>
        <v>0</v>
      </c>
      <c r="AC19" s="267">
        <f t="shared" si="4"/>
        <v>0</v>
      </c>
      <c r="AD19" s="189">
        <f t="shared" si="5"/>
        <v>0</v>
      </c>
      <c r="AE19" s="265">
        <f t="shared" si="6"/>
        <v>0</v>
      </c>
      <c r="AF19" s="271" t="str">
        <f t="shared" si="7"/>
        <v/>
      </c>
      <c r="AG19" s="190" t="str">
        <f t="shared" si="8"/>
        <v/>
      </c>
      <c r="AH19" s="190" t="str">
        <f t="shared" si="9"/>
        <v/>
      </c>
      <c r="AI19" s="272" t="str">
        <f t="shared" si="10"/>
        <v/>
      </c>
      <c r="AJ19" s="270"/>
      <c r="AK19" s="65"/>
      <c r="AL19" s="316"/>
      <c r="AM19" s="317"/>
      <c r="AN19" s="317"/>
      <c r="AO19" s="317"/>
      <c r="AP19" s="317"/>
      <c r="AQ19" s="320"/>
      <c r="AR19" s="320"/>
      <c r="AS19" s="319"/>
      <c r="AT19" s="253"/>
      <c r="AU19" s="253" t="str">
        <f t="shared" si="11"/>
        <v/>
      </c>
      <c r="AV19" s="253"/>
    </row>
    <row r="20" spans="1:48" s="286" customFormat="1" ht="30" customHeight="1" x14ac:dyDescent="0.25">
      <c r="A20" s="69">
        <f t="shared" si="0"/>
        <v>7</v>
      </c>
      <c r="B20" s="67" t="str">
        <f>IF($D$6=Assumptions_GEN!$B$133,"",'V Form C-RW'!B21)</f>
        <v>..7.RW.</v>
      </c>
      <c r="C20" s="67" t="str">
        <f>IF($D$6=Assumptions_GEN!$B$133,"",'V Form C-RW'!G21)</f>
        <v>&lt;select asset type or input text&gt;</v>
      </c>
      <c r="D20" s="67" t="str">
        <f>IF($D$6=Assumptions_GEN!$B$133,"",IF(ISBLANK('V Form C-RW'!H21),"",'V Form C-RW'!H21))</f>
        <v/>
      </c>
      <c r="E20" s="67" t="str">
        <f>IF($D$6=Assumptions_GEN!$B$133,"",IF(ISBLANK('V Form C-RW'!I21),"",'V Form C-RW'!I21))</f>
        <v/>
      </c>
      <c r="F20" s="67" t="str">
        <f>IF($D$6=Assumptions_GEN!$B$133,"",IF(ISBLANK('V Form C-RW'!J21),"",'V Form C-RW'!J21))</f>
        <v/>
      </c>
      <c r="G20" s="67" t="str">
        <f>IF($D$6=Assumptions_GEN!$B$133,"",IF(ISBLANK('V Form C-RW'!K21),"",'V Form C-RW'!K21))</f>
        <v/>
      </c>
      <c r="H20" s="67" t="str">
        <f>IF($D$6=Assumptions_GEN!$B$133,"",IF(ISBLANK('V Form C-RW'!L21),"",'V Form C-RW'!L21))</f>
        <v/>
      </c>
      <c r="I20" s="281" t="str">
        <f>IF($D$6=Assumptions_GEN!$B$133,"",IF(ISBLANK('V Form C-RW'!M21),"",'V Form C-RW'!M21))</f>
        <v/>
      </c>
      <c r="J20" s="281" t="str">
        <f>IF($D$6=Assumptions_GEN!$B$133,"",IF(ISBLANK('V Form C-RW'!N21),"",'V Form C-RW'!N21))</f>
        <v/>
      </c>
      <c r="K20" s="281" t="str">
        <f>IF($D$6=Assumptions_GEN!$B$133,"",IF(ISBLANK('V Form C-RW'!O21),"",'V Form C-RW'!O21))</f>
        <v/>
      </c>
      <c r="L20" s="281" t="str">
        <f>IF($D$6=Assumptions_GEN!$B$133,"",IF(ISBLANK('V Form C-RW'!P21),"",'V Form C-RW'!P21))</f>
        <v/>
      </c>
      <c r="M20" s="67" t="str">
        <f>IF($D$6=Assumptions_GEN!$B$133,"",IF(ISBLANK('V Form C-RW'!Q21),"",'V Form C-RW'!Q21))</f>
        <v/>
      </c>
      <c r="N20" s="67" t="str">
        <f>IF($D$6=Assumptions_GEN!$B$133,"",IF(ISBLANK('V Form C-RW'!R21),"",'V Form C-RW'!R21))</f>
        <v/>
      </c>
      <c r="O20" s="67" t="str">
        <f>IF($D$6=Assumptions_GEN!$B$133,"",IF(ISBLANK('V Form C-RW'!S21),"",'V Form C-RW'!S21))</f>
        <v/>
      </c>
      <c r="P20" s="68" t="str">
        <f>IF($D$6=Assumptions_GEN!$B$133,"",IF(ISBLANK('V Form C-RW'!U21),"",'V Form C-RW'!U21))</f>
        <v>&lt;select treatment ID or input text&gt;</v>
      </c>
      <c r="Q20" s="67" t="str">
        <f>IF($D$6=Assumptions_GEN!$B$133,"",IF(ISBLANK('V Form C-RW'!V21),"",'V Form C-RW'!AM21))</f>
        <v/>
      </c>
      <c r="R20" s="189" t="str">
        <f>IF($D$6=Assumptions_GEN!$B$133,"",IF($B20='V Form C-RW'!$B21,('V Form C-RW'!AO21),"check inputs"))</f>
        <v/>
      </c>
      <c r="S20" s="189" t="str">
        <f>IFERROR(IF($D$6=Assumptions_GEN!$B$133,"",IF($B20='V Form C-RW'!$B21,('V Form C-RW'!AP21),"check inputs"))*$R20,"")</f>
        <v/>
      </c>
      <c r="T20" s="189" t="str">
        <f>IFERROR(IF($D$6=Assumptions_GEN!$B$133,"",IF($B20='V Form C-RW'!$B21,('V Form C-RW'!AQ21),"check inputs"))*$R20,"")</f>
        <v/>
      </c>
      <c r="U20" s="189" t="str">
        <f>IFERROR(IF($D$6=Assumptions_GEN!$B$133,"",IF($B20='V Form C-RW'!$B21,('V Form C-RW'!AR21),"check inputs"))*$R20,"")</f>
        <v/>
      </c>
      <c r="V20" s="260" t="str">
        <f>IF($D$6=Assumptions_GEN!$B$133,"",IF($B20='V Form C-RW'!$B21,('V Form C-RW'!AT21),"check inputs"))</f>
        <v/>
      </c>
      <c r="W20" s="264"/>
      <c r="X20" s="189" t="str">
        <f>IFERROR(((W20/$W$54)*'Indirect Costs Calc (VT-Indire)'!$L$12),"")</f>
        <v/>
      </c>
      <c r="Y20" s="265">
        <f t="shared" si="2"/>
        <v>0</v>
      </c>
      <c r="Z20" s="264"/>
      <c r="AA20" s="189" t="str">
        <f>IFERROR((Z20/$Z$54)*'Indirect Costs Calc (VT-Indire)'!$M$12,"")</f>
        <v/>
      </c>
      <c r="AB20" s="265">
        <f t="shared" si="3"/>
        <v>0</v>
      </c>
      <c r="AC20" s="267">
        <f t="shared" si="4"/>
        <v>0</v>
      </c>
      <c r="AD20" s="189">
        <f t="shared" si="5"/>
        <v>0</v>
      </c>
      <c r="AE20" s="265">
        <f t="shared" si="6"/>
        <v>0</v>
      </c>
      <c r="AF20" s="271" t="str">
        <f t="shared" si="7"/>
        <v/>
      </c>
      <c r="AG20" s="190" t="str">
        <f t="shared" si="8"/>
        <v/>
      </c>
      <c r="AH20" s="190" t="str">
        <f t="shared" si="9"/>
        <v/>
      </c>
      <c r="AI20" s="272" t="str">
        <f t="shared" si="10"/>
        <v/>
      </c>
      <c r="AJ20" s="270"/>
      <c r="AK20" s="65"/>
      <c r="AL20" s="316"/>
      <c r="AM20" s="317"/>
      <c r="AN20" s="317"/>
      <c r="AO20" s="317"/>
      <c r="AP20" s="317"/>
      <c r="AQ20" s="320"/>
      <c r="AR20" s="320"/>
      <c r="AS20" s="319"/>
      <c r="AT20" s="253"/>
      <c r="AU20" s="253" t="str">
        <f t="shared" si="11"/>
        <v/>
      </c>
      <c r="AV20" s="253"/>
    </row>
    <row r="21" spans="1:48" s="286" customFormat="1" ht="30" customHeight="1" x14ac:dyDescent="0.25">
      <c r="A21" s="69">
        <f t="shared" si="0"/>
        <v>8</v>
      </c>
      <c r="B21" s="67" t="str">
        <f>IF($D$6=Assumptions_GEN!$B$133,"",'V Form C-RW'!B22)</f>
        <v>..8.RW.</v>
      </c>
      <c r="C21" s="67" t="str">
        <f>IF($D$6=Assumptions_GEN!$B$133,"",'V Form C-RW'!G22)</f>
        <v>&lt;select asset type or input text&gt;</v>
      </c>
      <c r="D21" s="67" t="str">
        <f>IF($D$6=Assumptions_GEN!$B$133,"",IF(ISBLANK('V Form C-RW'!H22),"",'V Form C-RW'!H22))</f>
        <v/>
      </c>
      <c r="E21" s="67" t="str">
        <f>IF($D$6=Assumptions_GEN!$B$133,"",IF(ISBLANK('V Form C-RW'!I22),"",'V Form C-RW'!I22))</f>
        <v/>
      </c>
      <c r="F21" s="67" t="str">
        <f>IF($D$6=Assumptions_GEN!$B$133,"",IF(ISBLANK('V Form C-RW'!J22),"",'V Form C-RW'!J22))</f>
        <v/>
      </c>
      <c r="G21" s="67" t="str">
        <f>IF($D$6=Assumptions_GEN!$B$133,"",IF(ISBLANK('V Form C-RW'!K22),"",'V Form C-RW'!K22))</f>
        <v/>
      </c>
      <c r="H21" s="67" t="str">
        <f>IF($D$6=Assumptions_GEN!$B$133,"",IF(ISBLANK('V Form C-RW'!L22),"",'V Form C-RW'!L22))</f>
        <v/>
      </c>
      <c r="I21" s="281" t="str">
        <f>IF($D$6=Assumptions_GEN!$B$133,"",IF(ISBLANK('V Form C-RW'!M22),"",'V Form C-RW'!M22))</f>
        <v/>
      </c>
      <c r="J21" s="281" t="str">
        <f>IF($D$6=Assumptions_GEN!$B$133,"",IF(ISBLANK('V Form C-RW'!N22),"",'V Form C-RW'!N22))</f>
        <v/>
      </c>
      <c r="K21" s="281" t="str">
        <f>IF($D$6=Assumptions_GEN!$B$133,"",IF(ISBLANK('V Form C-RW'!O22),"",'V Form C-RW'!O22))</f>
        <v/>
      </c>
      <c r="L21" s="281" t="str">
        <f>IF($D$6=Assumptions_GEN!$B$133,"",IF(ISBLANK('V Form C-RW'!P22),"",'V Form C-RW'!P22))</f>
        <v/>
      </c>
      <c r="M21" s="67" t="str">
        <f>IF($D$6=Assumptions_GEN!$B$133,"",IF(ISBLANK('V Form C-RW'!Q22),"",'V Form C-RW'!Q22))</f>
        <v/>
      </c>
      <c r="N21" s="67" t="str">
        <f>IF($D$6=Assumptions_GEN!$B$133,"",IF(ISBLANK('V Form C-RW'!R22),"",'V Form C-RW'!R22))</f>
        <v/>
      </c>
      <c r="O21" s="67" t="str">
        <f>IF($D$6=Assumptions_GEN!$B$133,"",IF(ISBLANK('V Form C-RW'!S22),"",'V Form C-RW'!S22))</f>
        <v/>
      </c>
      <c r="P21" s="68" t="str">
        <f>IF($D$6=Assumptions_GEN!$B$133,"",IF(ISBLANK('V Form C-RW'!U22),"",'V Form C-RW'!U22))</f>
        <v>&lt;select treatment ID or input text&gt;</v>
      </c>
      <c r="Q21" s="67" t="str">
        <f>IF($D$6=Assumptions_GEN!$B$133,"",IF(ISBLANK('V Form C-RW'!V22),"",'V Form C-RW'!AM22))</f>
        <v/>
      </c>
      <c r="R21" s="189" t="str">
        <f>IF($D$6=Assumptions_GEN!$B$133,"",IF($B21='V Form C-RW'!$B22,('V Form C-RW'!AO22),"check inputs"))</f>
        <v/>
      </c>
      <c r="S21" s="189" t="str">
        <f>IFERROR(IF($D$6=Assumptions_GEN!$B$133,"",IF($B21='V Form C-RW'!$B22,('V Form C-RW'!AP22),"check inputs"))*$R21,"")</f>
        <v/>
      </c>
      <c r="T21" s="189" t="str">
        <f>IFERROR(IF($D$6=Assumptions_GEN!$B$133,"",IF($B21='V Form C-RW'!$B22,('V Form C-RW'!AQ22),"check inputs"))*$R21,"")</f>
        <v/>
      </c>
      <c r="U21" s="189" t="str">
        <f>IFERROR(IF($D$6=Assumptions_GEN!$B$133,"",IF($B21='V Form C-RW'!$B22,('V Form C-RW'!AR22),"check inputs"))*$R21,"")</f>
        <v/>
      </c>
      <c r="V21" s="260" t="str">
        <f>IF($D$6=Assumptions_GEN!$B$133,"",IF($B21='V Form C-RW'!$B22,('V Form C-RW'!AT22),"check inputs"))</f>
        <v/>
      </c>
      <c r="W21" s="264"/>
      <c r="X21" s="189" t="str">
        <f>IFERROR(((W21/$W$54)*'Indirect Costs Calc (VT-Indire)'!$L$12),"")</f>
        <v/>
      </c>
      <c r="Y21" s="265">
        <f t="shared" si="2"/>
        <v>0</v>
      </c>
      <c r="Z21" s="264"/>
      <c r="AA21" s="189" t="str">
        <f>IFERROR((Z21/$Z$54)*'Indirect Costs Calc (VT-Indire)'!$M$12,"")</f>
        <v/>
      </c>
      <c r="AB21" s="265">
        <f t="shared" si="3"/>
        <v>0</v>
      </c>
      <c r="AC21" s="267">
        <f t="shared" si="4"/>
        <v>0</v>
      </c>
      <c r="AD21" s="189">
        <f t="shared" si="5"/>
        <v>0</v>
      </c>
      <c r="AE21" s="265">
        <f t="shared" si="6"/>
        <v>0</v>
      </c>
      <c r="AF21" s="271" t="str">
        <f t="shared" si="7"/>
        <v/>
      </c>
      <c r="AG21" s="190" t="str">
        <f t="shared" si="8"/>
        <v/>
      </c>
      <c r="AH21" s="190" t="str">
        <f t="shared" si="9"/>
        <v/>
      </c>
      <c r="AI21" s="272" t="str">
        <f t="shared" si="10"/>
        <v/>
      </c>
      <c r="AJ21" s="270"/>
      <c r="AK21" s="65"/>
      <c r="AL21" s="316"/>
      <c r="AM21" s="317"/>
      <c r="AN21" s="317"/>
      <c r="AO21" s="317"/>
      <c r="AP21" s="317"/>
      <c r="AQ21" s="320"/>
      <c r="AR21" s="320"/>
      <c r="AS21" s="319"/>
      <c r="AT21" s="253"/>
      <c r="AU21" s="253" t="str">
        <f t="shared" si="11"/>
        <v/>
      </c>
      <c r="AV21" s="253"/>
    </row>
    <row r="22" spans="1:48" s="286" customFormat="1" ht="30" customHeight="1" x14ac:dyDescent="0.25">
      <c r="A22" s="69">
        <f t="shared" si="0"/>
        <v>9</v>
      </c>
      <c r="B22" s="67" t="str">
        <f>IF($D$6=Assumptions_GEN!$B$133,"",'V Form C-RW'!B23)</f>
        <v>..9.RW.</v>
      </c>
      <c r="C22" s="67" t="str">
        <f>IF($D$6=Assumptions_GEN!$B$133,"",'V Form C-RW'!G23)</f>
        <v>&lt;select asset type or input text&gt;</v>
      </c>
      <c r="D22" s="67" t="str">
        <f>IF($D$6=Assumptions_GEN!$B$133,"",IF(ISBLANK('V Form C-RW'!H23),"",'V Form C-RW'!H23))</f>
        <v/>
      </c>
      <c r="E22" s="67" t="str">
        <f>IF($D$6=Assumptions_GEN!$B$133,"",IF(ISBLANK('V Form C-RW'!I23),"",'V Form C-RW'!I23))</f>
        <v/>
      </c>
      <c r="F22" s="67" t="str">
        <f>IF($D$6=Assumptions_GEN!$B$133,"",IF(ISBLANK('V Form C-RW'!J23),"",'V Form C-RW'!J23))</f>
        <v/>
      </c>
      <c r="G22" s="67" t="str">
        <f>IF($D$6=Assumptions_GEN!$B$133,"",IF(ISBLANK('V Form C-RW'!K23),"",'V Form C-RW'!K23))</f>
        <v/>
      </c>
      <c r="H22" s="67" t="str">
        <f>IF($D$6=Assumptions_GEN!$B$133,"",IF(ISBLANK('V Form C-RW'!L23),"",'V Form C-RW'!L23))</f>
        <v/>
      </c>
      <c r="I22" s="281" t="str">
        <f>IF($D$6=Assumptions_GEN!$B$133,"",IF(ISBLANK('V Form C-RW'!M23),"",'V Form C-RW'!M23))</f>
        <v/>
      </c>
      <c r="J22" s="281" t="str">
        <f>IF($D$6=Assumptions_GEN!$B$133,"",IF(ISBLANK('V Form C-RW'!N23),"",'V Form C-RW'!N23))</f>
        <v/>
      </c>
      <c r="K22" s="281" t="str">
        <f>IF($D$6=Assumptions_GEN!$B$133,"",IF(ISBLANK('V Form C-RW'!O23),"",'V Form C-RW'!O23))</f>
        <v/>
      </c>
      <c r="L22" s="281" t="str">
        <f>IF($D$6=Assumptions_GEN!$B$133,"",IF(ISBLANK('V Form C-RW'!P23),"",'V Form C-RW'!P23))</f>
        <v/>
      </c>
      <c r="M22" s="67" t="str">
        <f>IF($D$6=Assumptions_GEN!$B$133,"",IF(ISBLANK('V Form C-RW'!Q23),"",'V Form C-RW'!Q23))</f>
        <v/>
      </c>
      <c r="N22" s="67" t="str">
        <f>IF($D$6=Assumptions_GEN!$B$133,"",IF(ISBLANK('V Form C-RW'!R23),"",'V Form C-RW'!R23))</f>
        <v/>
      </c>
      <c r="O22" s="67" t="str">
        <f>IF($D$6=Assumptions_GEN!$B$133,"",IF(ISBLANK('V Form C-RW'!S23),"",'V Form C-RW'!S23))</f>
        <v/>
      </c>
      <c r="P22" s="68" t="str">
        <f>IF($D$6=Assumptions_GEN!$B$133,"",IF(ISBLANK('V Form C-RW'!U23),"",'V Form C-RW'!U23))</f>
        <v>&lt;select treatment ID or input text&gt;</v>
      </c>
      <c r="Q22" s="67" t="str">
        <f>IF($D$6=Assumptions_GEN!$B$133,"",IF(ISBLANK('V Form C-RW'!V23),"",'V Form C-RW'!AM23))</f>
        <v/>
      </c>
      <c r="R22" s="189" t="str">
        <f>IF($D$6=Assumptions_GEN!$B$133,"",IF($B22='V Form C-RW'!$B23,('V Form C-RW'!AO23),"check inputs"))</f>
        <v/>
      </c>
      <c r="S22" s="189" t="str">
        <f>IFERROR(IF($D$6=Assumptions_GEN!$B$133,"",IF($B22='V Form C-RW'!$B23,('V Form C-RW'!AP23),"check inputs"))*$R22,"")</f>
        <v/>
      </c>
      <c r="T22" s="189" t="str">
        <f>IFERROR(IF($D$6=Assumptions_GEN!$B$133,"",IF($B22='V Form C-RW'!$B23,('V Form C-RW'!AQ23),"check inputs"))*$R22,"")</f>
        <v/>
      </c>
      <c r="U22" s="189" t="str">
        <f>IFERROR(IF($D$6=Assumptions_GEN!$B$133,"",IF($B22='V Form C-RW'!$B23,('V Form C-RW'!AR23),"check inputs"))*$R22,"")</f>
        <v/>
      </c>
      <c r="V22" s="260" t="str">
        <f>IF($D$6=Assumptions_GEN!$B$133,"",IF($B22='V Form C-RW'!$B23,('V Form C-RW'!AT23),"check inputs"))</f>
        <v/>
      </c>
      <c r="W22" s="264"/>
      <c r="X22" s="189" t="str">
        <f>IFERROR(((W22/$W$54)*'Indirect Costs Calc (VT-Indire)'!$L$12),"")</f>
        <v/>
      </c>
      <c r="Y22" s="265">
        <f t="shared" si="2"/>
        <v>0</v>
      </c>
      <c r="Z22" s="264"/>
      <c r="AA22" s="189" t="str">
        <f>IFERROR((Z22/$Z$54)*'Indirect Costs Calc (VT-Indire)'!$M$12,"")</f>
        <v/>
      </c>
      <c r="AB22" s="265">
        <f t="shared" si="3"/>
        <v>0</v>
      </c>
      <c r="AC22" s="267">
        <f t="shared" si="4"/>
        <v>0</v>
      </c>
      <c r="AD22" s="189">
        <f t="shared" si="5"/>
        <v>0</v>
      </c>
      <c r="AE22" s="265">
        <f t="shared" si="6"/>
        <v>0</v>
      </c>
      <c r="AF22" s="271" t="str">
        <f t="shared" si="7"/>
        <v/>
      </c>
      <c r="AG22" s="190" t="str">
        <f t="shared" si="8"/>
        <v/>
      </c>
      <c r="AH22" s="190" t="str">
        <f t="shared" si="9"/>
        <v/>
      </c>
      <c r="AI22" s="272" t="str">
        <f t="shared" si="10"/>
        <v/>
      </c>
      <c r="AJ22" s="270"/>
      <c r="AK22" s="65"/>
      <c r="AL22" s="316"/>
      <c r="AM22" s="317"/>
      <c r="AN22" s="317"/>
      <c r="AO22" s="317"/>
      <c r="AP22" s="317"/>
      <c r="AQ22" s="320"/>
      <c r="AR22" s="320"/>
      <c r="AS22" s="319"/>
      <c r="AT22" s="253"/>
      <c r="AU22" s="253" t="str">
        <f t="shared" si="11"/>
        <v/>
      </c>
      <c r="AV22" s="253"/>
    </row>
    <row r="23" spans="1:48" s="286" customFormat="1" ht="30" customHeight="1" x14ac:dyDescent="0.25">
      <c r="A23" s="69">
        <f t="shared" si="0"/>
        <v>10</v>
      </c>
      <c r="B23" s="67" t="str">
        <f>IF($D$6=Assumptions_GEN!$B$133,"",'V Form C-RW'!B24)</f>
        <v>..10.RW.</v>
      </c>
      <c r="C23" s="67" t="str">
        <f>IF($D$6=Assumptions_GEN!$B$133,"",'V Form C-RW'!G24)</f>
        <v>&lt;select asset type or input text&gt;</v>
      </c>
      <c r="D23" s="67" t="str">
        <f>IF($D$6=Assumptions_GEN!$B$133,"",IF(ISBLANK('V Form C-RW'!H24),"",'V Form C-RW'!H24))</f>
        <v/>
      </c>
      <c r="E23" s="67" t="str">
        <f>IF($D$6=Assumptions_GEN!$B$133,"",IF(ISBLANK('V Form C-RW'!I24),"",'V Form C-RW'!I24))</f>
        <v/>
      </c>
      <c r="F23" s="67" t="str">
        <f>IF($D$6=Assumptions_GEN!$B$133,"",IF(ISBLANK('V Form C-RW'!J24),"",'V Form C-RW'!J24))</f>
        <v/>
      </c>
      <c r="G23" s="67" t="str">
        <f>IF($D$6=Assumptions_GEN!$B$133,"",IF(ISBLANK('V Form C-RW'!K24),"",'V Form C-RW'!K24))</f>
        <v/>
      </c>
      <c r="H23" s="67" t="str">
        <f>IF($D$6=Assumptions_GEN!$B$133,"",IF(ISBLANK('V Form C-RW'!L24),"",'V Form C-RW'!L24))</f>
        <v/>
      </c>
      <c r="I23" s="281" t="str">
        <f>IF($D$6=Assumptions_GEN!$B$133,"",IF(ISBLANK('V Form C-RW'!M24),"",'V Form C-RW'!M24))</f>
        <v/>
      </c>
      <c r="J23" s="281" t="str">
        <f>IF($D$6=Assumptions_GEN!$B$133,"",IF(ISBLANK('V Form C-RW'!N24),"",'V Form C-RW'!N24))</f>
        <v/>
      </c>
      <c r="K23" s="281" t="str">
        <f>IF($D$6=Assumptions_GEN!$B$133,"",IF(ISBLANK('V Form C-RW'!O24),"",'V Form C-RW'!O24))</f>
        <v/>
      </c>
      <c r="L23" s="281" t="str">
        <f>IF($D$6=Assumptions_GEN!$B$133,"",IF(ISBLANK('V Form C-RW'!P24),"",'V Form C-RW'!P24))</f>
        <v/>
      </c>
      <c r="M23" s="67" t="str">
        <f>IF($D$6=Assumptions_GEN!$B$133,"",IF(ISBLANK('V Form C-RW'!Q24),"",'V Form C-RW'!Q24))</f>
        <v/>
      </c>
      <c r="N23" s="67" t="str">
        <f>IF($D$6=Assumptions_GEN!$B$133,"",IF(ISBLANK('V Form C-RW'!R24),"",'V Form C-RW'!R24))</f>
        <v/>
      </c>
      <c r="O23" s="67" t="str">
        <f>IF($D$6=Assumptions_GEN!$B$133,"",IF(ISBLANK('V Form C-RW'!S24),"",'V Form C-RW'!S24))</f>
        <v/>
      </c>
      <c r="P23" s="68" t="str">
        <f>IF($D$6=Assumptions_GEN!$B$133,"",IF(ISBLANK('V Form C-RW'!U24),"",'V Form C-RW'!U24))</f>
        <v>&lt;select treatment ID or input text&gt;</v>
      </c>
      <c r="Q23" s="67" t="str">
        <f>IF($D$6=Assumptions_GEN!$B$133,"",IF(ISBLANK('V Form C-RW'!V24),"",'V Form C-RW'!AM24))</f>
        <v/>
      </c>
      <c r="R23" s="189" t="str">
        <f>IF($D$6=Assumptions_GEN!$B$133,"",IF($B23='V Form C-RW'!$B24,('V Form C-RW'!AO24),"check inputs"))</f>
        <v/>
      </c>
      <c r="S23" s="189" t="str">
        <f>IFERROR(IF($D$6=Assumptions_GEN!$B$133,"",IF($B23='V Form C-RW'!$B24,('V Form C-RW'!AP24),"check inputs"))*$R23,"")</f>
        <v/>
      </c>
      <c r="T23" s="189" t="str">
        <f>IFERROR(IF($D$6=Assumptions_GEN!$B$133,"",IF($B23='V Form C-RW'!$B24,('V Form C-RW'!AQ24),"check inputs"))*$R23,"")</f>
        <v/>
      </c>
      <c r="U23" s="189" t="str">
        <f>IFERROR(IF($D$6=Assumptions_GEN!$B$133,"",IF($B23='V Form C-RW'!$B24,('V Form C-RW'!AR24),"check inputs"))*$R23,"")</f>
        <v/>
      </c>
      <c r="V23" s="260" t="str">
        <f>IF($D$6=Assumptions_GEN!$B$133,"",IF($B23='V Form C-RW'!$B24,('V Form C-RW'!AT24),"check inputs"))</f>
        <v/>
      </c>
      <c r="W23" s="264"/>
      <c r="X23" s="189" t="str">
        <f>IFERROR(((W23/$W$54)*'Indirect Costs Calc (VT-Indire)'!$L$12),"")</f>
        <v/>
      </c>
      <c r="Y23" s="265">
        <f t="shared" si="2"/>
        <v>0</v>
      </c>
      <c r="Z23" s="264"/>
      <c r="AA23" s="189" t="str">
        <f>IFERROR((Z23/$Z$54)*'Indirect Costs Calc (VT-Indire)'!$M$12,"")</f>
        <v/>
      </c>
      <c r="AB23" s="265">
        <f t="shared" si="3"/>
        <v>0</v>
      </c>
      <c r="AC23" s="267">
        <f t="shared" si="4"/>
        <v>0</v>
      </c>
      <c r="AD23" s="189">
        <f t="shared" si="5"/>
        <v>0</v>
      </c>
      <c r="AE23" s="265">
        <f t="shared" si="6"/>
        <v>0</v>
      </c>
      <c r="AF23" s="271" t="str">
        <f t="shared" si="7"/>
        <v/>
      </c>
      <c r="AG23" s="190" t="str">
        <f t="shared" si="8"/>
        <v/>
      </c>
      <c r="AH23" s="190" t="str">
        <f t="shared" si="9"/>
        <v/>
      </c>
      <c r="AI23" s="272" t="str">
        <f t="shared" si="10"/>
        <v/>
      </c>
      <c r="AJ23" s="270"/>
      <c r="AK23" s="65"/>
      <c r="AL23" s="316"/>
      <c r="AM23" s="317"/>
      <c r="AN23" s="317"/>
      <c r="AO23" s="317"/>
      <c r="AP23" s="317"/>
      <c r="AQ23" s="320"/>
      <c r="AR23" s="320"/>
      <c r="AS23" s="319"/>
      <c r="AT23" s="253"/>
      <c r="AU23" s="253" t="str">
        <f t="shared" si="11"/>
        <v/>
      </c>
      <c r="AV23" s="253"/>
    </row>
    <row r="24" spans="1:48" s="286" customFormat="1" ht="30" customHeight="1" x14ac:dyDescent="0.25">
      <c r="A24" s="69">
        <f t="shared" si="0"/>
        <v>11</v>
      </c>
      <c r="B24" s="67" t="str">
        <f>IF($D$6=Assumptions_GEN!$B$133,"",'V Form C-RW'!B25)</f>
        <v>..11.RW.</v>
      </c>
      <c r="C24" s="67" t="str">
        <f>IF($D$6=Assumptions_GEN!$B$133,"",'V Form C-RW'!G25)</f>
        <v>&lt;select asset type or input text&gt;</v>
      </c>
      <c r="D24" s="67" t="str">
        <f>IF($D$6=Assumptions_GEN!$B$133,"",IF(ISBLANK('V Form C-RW'!H25),"",'V Form C-RW'!H25))</f>
        <v/>
      </c>
      <c r="E24" s="67" t="str">
        <f>IF($D$6=Assumptions_GEN!$B$133,"",IF(ISBLANK('V Form C-RW'!I25),"",'V Form C-RW'!I25))</f>
        <v/>
      </c>
      <c r="F24" s="67" t="str">
        <f>IF($D$6=Assumptions_GEN!$B$133,"",IF(ISBLANK('V Form C-RW'!J25),"",'V Form C-RW'!J25))</f>
        <v/>
      </c>
      <c r="G24" s="67" t="str">
        <f>IF($D$6=Assumptions_GEN!$B$133,"",IF(ISBLANK('V Form C-RW'!K25),"",'V Form C-RW'!K25))</f>
        <v/>
      </c>
      <c r="H24" s="67" t="str">
        <f>IF($D$6=Assumptions_GEN!$B$133,"",IF(ISBLANK('V Form C-RW'!L25),"",'V Form C-RW'!L25))</f>
        <v/>
      </c>
      <c r="I24" s="281" t="str">
        <f>IF($D$6=Assumptions_GEN!$B$133,"",IF(ISBLANK('V Form C-RW'!M25),"",'V Form C-RW'!M25))</f>
        <v/>
      </c>
      <c r="J24" s="281" t="str">
        <f>IF($D$6=Assumptions_GEN!$B$133,"",IF(ISBLANK('V Form C-RW'!N25),"",'V Form C-RW'!N25))</f>
        <v/>
      </c>
      <c r="K24" s="281" t="str">
        <f>IF($D$6=Assumptions_GEN!$B$133,"",IF(ISBLANK('V Form C-RW'!O25),"",'V Form C-RW'!O25))</f>
        <v/>
      </c>
      <c r="L24" s="281" t="str">
        <f>IF($D$6=Assumptions_GEN!$B$133,"",IF(ISBLANK('V Form C-RW'!P25),"",'V Form C-RW'!P25))</f>
        <v/>
      </c>
      <c r="M24" s="67" t="str">
        <f>IF($D$6=Assumptions_GEN!$B$133,"",IF(ISBLANK('V Form C-RW'!Q25),"",'V Form C-RW'!Q25))</f>
        <v/>
      </c>
      <c r="N24" s="67" t="str">
        <f>IF($D$6=Assumptions_GEN!$B$133,"",IF(ISBLANK('V Form C-RW'!R25),"",'V Form C-RW'!R25))</f>
        <v/>
      </c>
      <c r="O24" s="67" t="str">
        <f>IF($D$6=Assumptions_GEN!$B$133,"",IF(ISBLANK('V Form C-RW'!S25),"",'V Form C-RW'!S25))</f>
        <v/>
      </c>
      <c r="P24" s="68" t="str">
        <f>IF($D$6=Assumptions_GEN!$B$133,"",IF(ISBLANK('V Form C-RW'!U25),"",'V Form C-RW'!U25))</f>
        <v>&lt;select treatment ID or input text&gt;</v>
      </c>
      <c r="Q24" s="67" t="str">
        <f>IF($D$6=Assumptions_GEN!$B$133,"",IF(ISBLANK('V Form C-RW'!V25),"",'V Form C-RW'!AM25))</f>
        <v/>
      </c>
      <c r="R24" s="189" t="str">
        <f>IF($D$6=Assumptions_GEN!$B$133,"",IF($B24='V Form C-RW'!$B25,('V Form C-RW'!AO25),"check inputs"))</f>
        <v/>
      </c>
      <c r="S24" s="189" t="str">
        <f>IFERROR(IF($D$6=Assumptions_GEN!$B$133,"",IF($B24='V Form C-RW'!$B25,('V Form C-RW'!AP25),"check inputs"))*$R24,"")</f>
        <v/>
      </c>
      <c r="T24" s="189" t="str">
        <f>IFERROR(IF($D$6=Assumptions_GEN!$B$133,"",IF($B24='V Form C-RW'!$B25,('V Form C-RW'!AQ25),"check inputs"))*$R24,"")</f>
        <v/>
      </c>
      <c r="U24" s="189" t="str">
        <f>IFERROR(IF($D$6=Assumptions_GEN!$B$133,"",IF($B24='V Form C-RW'!$B25,('V Form C-RW'!AR25),"check inputs"))*$R24,"")</f>
        <v/>
      </c>
      <c r="V24" s="260" t="str">
        <f>IF($D$6=Assumptions_GEN!$B$133,"",IF($B24='V Form C-RW'!$B25,('V Form C-RW'!AT25),"check inputs"))</f>
        <v/>
      </c>
      <c r="W24" s="264"/>
      <c r="X24" s="189" t="str">
        <f>IFERROR(((W24/$W$54)*'Indirect Costs Calc (VT-Indire)'!$L$12),"")</f>
        <v/>
      </c>
      <c r="Y24" s="265">
        <f t="shared" si="2"/>
        <v>0</v>
      </c>
      <c r="Z24" s="264"/>
      <c r="AA24" s="189" t="str">
        <f>IFERROR((Z24/$Z$54)*'Indirect Costs Calc (VT-Indire)'!$M$12,"")</f>
        <v/>
      </c>
      <c r="AB24" s="265">
        <f t="shared" si="3"/>
        <v>0</v>
      </c>
      <c r="AC24" s="267">
        <f t="shared" si="4"/>
        <v>0</v>
      </c>
      <c r="AD24" s="189">
        <f t="shared" si="5"/>
        <v>0</v>
      </c>
      <c r="AE24" s="265">
        <f t="shared" si="6"/>
        <v>0</v>
      </c>
      <c r="AF24" s="271" t="str">
        <f t="shared" si="7"/>
        <v/>
      </c>
      <c r="AG24" s="190" t="str">
        <f t="shared" si="8"/>
        <v/>
      </c>
      <c r="AH24" s="190" t="str">
        <f t="shared" si="9"/>
        <v/>
      </c>
      <c r="AI24" s="272" t="str">
        <f t="shared" si="10"/>
        <v/>
      </c>
      <c r="AJ24" s="270"/>
      <c r="AK24" s="65"/>
      <c r="AL24" s="316"/>
      <c r="AM24" s="317"/>
      <c r="AN24" s="317"/>
      <c r="AO24" s="317"/>
      <c r="AP24" s="317"/>
      <c r="AQ24" s="320"/>
      <c r="AR24" s="320"/>
      <c r="AS24" s="319"/>
      <c r="AT24" s="253"/>
      <c r="AU24" s="253" t="str">
        <f t="shared" si="11"/>
        <v/>
      </c>
      <c r="AV24" s="253"/>
    </row>
    <row r="25" spans="1:48" s="286" customFormat="1" ht="30" customHeight="1" x14ac:dyDescent="0.25">
      <c r="A25" s="69">
        <f t="shared" si="0"/>
        <v>12</v>
      </c>
      <c r="B25" s="67" t="str">
        <f>IF($D$6=Assumptions_GEN!$B$133,"",'V Form C-RW'!B26)</f>
        <v>..12.RW.</v>
      </c>
      <c r="C25" s="67" t="str">
        <f>IF($D$6=Assumptions_GEN!$B$133,"",'V Form C-RW'!G26)</f>
        <v>&lt;select asset type or input text&gt;</v>
      </c>
      <c r="D25" s="67" t="str">
        <f>IF($D$6=Assumptions_GEN!$B$133,"",IF(ISBLANK('V Form C-RW'!H26),"",'V Form C-RW'!H26))</f>
        <v/>
      </c>
      <c r="E25" s="67" t="str">
        <f>IF($D$6=Assumptions_GEN!$B$133,"",IF(ISBLANK('V Form C-RW'!I26),"",'V Form C-RW'!I26))</f>
        <v/>
      </c>
      <c r="F25" s="67" t="str">
        <f>IF($D$6=Assumptions_GEN!$B$133,"",IF(ISBLANK('V Form C-RW'!J26),"",'V Form C-RW'!J26))</f>
        <v/>
      </c>
      <c r="G25" s="67" t="str">
        <f>IF($D$6=Assumptions_GEN!$B$133,"",IF(ISBLANK('V Form C-RW'!K26),"",'V Form C-RW'!K26))</f>
        <v/>
      </c>
      <c r="H25" s="67" t="str">
        <f>IF($D$6=Assumptions_GEN!$B$133,"",IF(ISBLANK('V Form C-RW'!L26),"",'V Form C-RW'!L26))</f>
        <v/>
      </c>
      <c r="I25" s="281" t="str">
        <f>IF($D$6=Assumptions_GEN!$B$133,"",IF(ISBLANK('V Form C-RW'!M26),"",'V Form C-RW'!M26))</f>
        <v/>
      </c>
      <c r="J25" s="281" t="str">
        <f>IF($D$6=Assumptions_GEN!$B$133,"",IF(ISBLANK('V Form C-RW'!N26),"",'V Form C-RW'!N26))</f>
        <v/>
      </c>
      <c r="K25" s="281" t="str">
        <f>IF($D$6=Assumptions_GEN!$B$133,"",IF(ISBLANK('V Form C-RW'!O26),"",'V Form C-RW'!O26))</f>
        <v/>
      </c>
      <c r="L25" s="281" t="str">
        <f>IF($D$6=Assumptions_GEN!$B$133,"",IF(ISBLANK('V Form C-RW'!P26),"",'V Form C-RW'!P26))</f>
        <v/>
      </c>
      <c r="M25" s="67" t="str">
        <f>IF($D$6=Assumptions_GEN!$B$133,"",IF(ISBLANK('V Form C-RW'!Q26),"",'V Form C-RW'!Q26))</f>
        <v/>
      </c>
      <c r="N25" s="67" t="str">
        <f>IF($D$6=Assumptions_GEN!$B$133,"",IF(ISBLANK('V Form C-RW'!R26),"",'V Form C-RW'!R26))</f>
        <v/>
      </c>
      <c r="O25" s="67" t="str">
        <f>IF($D$6=Assumptions_GEN!$B$133,"",IF(ISBLANK('V Form C-RW'!S26),"",'V Form C-RW'!S26))</f>
        <v/>
      </c>
      <c r="P25" s="68" t="str">
        <f>IF($D$6=Assumptions_GEN!$B$133,"",IF(ISBLANK('V Form C-RW'!U26),"",'V Form C-RW'!U26))</f>
        <v>&lt;select treatment ID or input text&gt;</v>
      </c>
      <c r="Q25" s="67" t="str">
        <f>IF($D$6=Assumptions_GEN!$B$133,"",IF(ISBLANK('V Form C-RW'!V26),"",'V Form C-RW'!AM26))</f>
        <v/>
      </c>
      <c r="R25" s="189" t="str">
        <f>IF($D$6=Assumptions_GEN!$B$133,"",IF($B25='V Form C-RW'!$B26,('V Form C-RW'!AO26),"check inputs"))</f>
        <v/>
      </c>
      <c r="S25" s="189" t="str">
        <f>IFERROR(IF($D$6=Assumptions_GEN!$B$133,"",IF($B25='V Form C-RW'!$B26,('V Form C-RW'!AP26),"check inputs"))*$R25,"")</f>
        <v/>
      </c>
      <c r="T25" s="189" t="str">
        <f>IFERROR(IF($D$6=Assumptions_GEN!$B$133,"",IF($B25='V Form C-RW'!$B26,('V Form C-RW'!AQ26),"check inputs"))*$R25,"")</f>
        <v/>
      </c>
      <c r="U25" s="189" t="str">
        <f>IFERROR(IF($D$6=Assumptions_GEN!$B$133,"",IF($B25='V Form C-RW'!$B26,('V Form C-RW'!AR26),"check inputs"))*$R25,"")</f>
        <v/>
      </c>
      <c r="V25" s="260" t="str">
        <f>IF($D$6=Assumptions_GEN!$B$133,"",IF($B25='V Form C-RW'!$B26,('V Form C-RW'!AT26),"check inputs"))</f>
        <v/>
      </c>
      <c r="W25" s="264"/>
      <c r="X25" s="189" t="str">
        <f>IFERROR(((W25/$W$54)*'Indirect Costs Calc (VT-Indire)'!$L$12),"")</f>
        <v/>
      </c>
      <c r="Y25" s="265">
        <f t="shared" si="2"/>
        <v>0</v>
      </c>
      <c r="Z25" s="264"/>
      <c r="AA25" s="189" t="str">
        <f>IFERROR((Z25/$Z$54)*'Indirect Costs Calc (VT-Indire)'!$M$12,"")</f>
        <v/>
      </c>
      <c r="AB25" s="265">
        <f t="shared" si="3"/>
        <v>0</v>
      </c>
      <c r="AC25" s="267">
        <f t="shared" si="4"/>
        <v>0</v>
      </c>
      <c r="AD25" s="189">
        <f t="shared" si="5"/>
        <v>0</v>
      </c>
      <c r="AE25" s="265">
        <f t="shared" si="6"/>
        <v>0</v>
      </c>
      <c r="AF25" s="271" t="str">
        <f t="shared" si="7"/>
        <v/>
      </c>
      <c r="AG25" s="190" t="str">
        <f t="shared" si="8"/>
        <v/>
      </c>
      <c r="AH25" s="190" t="str">
        <f t="shared" si="9"/>
        <v/>
      </c>
      <c r="AI25" s="272" t="str">
        <f t="shared" si="10"/>
        <v/>
      </c>
      <c r="AJ25" s="270"/>
      <c r="AK25" s="65"/>
      <c r="AL25" s="316"/>
      <c r="AM25" s="317"/>
      <c r="AN25" s="317"/>
      <c r="AO25" s="317"/>
      <c r="AP25" s="317"/>
      <c r="AQ25" s="320"/>
      <c r="AR25" s="320"/>
      <c r="AS25" s="319"/>
      <c r="AT25" s="253"/>
      <c r="AU25" s="253" t="str">
        <f t="shared" si="11"/>
        <v/>
      </c>
      <c r="AV25" s="253"/>
    </row>
    <row r="26" spans="1:48" s="286" customFormat="1" ht="30" customHeight="1" x14ac:dyDescent="0.25">
      <c r="A26" s="69">
        <f t="shared" si="0"/>
        <v>13</v>
      </c>
      <c r="B26" s="67" t="str">
        <f>IF($D$6=Assumptions_GEN!$B$133,"",'V Form C-RW'!B27)</f>
        <v>..13.RW.</v>
      </c>
      <c r="C26" s="67" t="str">
        <f>IF($D$6=Assumptions_GEN!$B$133,"",'V Form C-RW'!G27)</f>
        <v>&lt;select asset type or input text&gt;</v>
      </c>
      <c r="D26" s="67" t="str">
        <f>IF($D$6=Assumptions_GEN!$B$133,"",IF(ISBLANK('V Form C-RW'!H27),"",'V Form C-RW'!H27))</f>
        <v/>
      </c>
      <c r="E26" s="67" t="str">
        <f>IF($D$6=Assumptions_GEN!$B$133,"",IF(ISBLANK('V Form C-RW'!I27),"",'V Form C-RW'!I27))</f>
        <v/>
      </c>
      <c r="F26" s="67" t="str">
        <f>IF($D$6=Assumptions_GEN!$B$133,"",IF(ISBLANK('V Form C-RW'!J27),"",'V Form C-RW'!J27))</f>
        <v/>
      </c>
      <c r="G26" s="67" t="str">
        <f>IF($D$6=Assumptions_GEN!$B$133,"",IF(ISBLANK('V Form C-RW'!K27),"",'V Form C-RW'!K27))</f>
        <v/>
      </c>
      <c r="H26" s="67" t="str">
        <f>IF($D$6=Assumptions_GEN!$B$133,"",IF(ISBLANK('V Form C-RW'!L27),"",'V Form C-RW'!L27))</f>
        <v/>
      </c>
      <c r="I26" s="281" t="str">
        <f>IF($D$6=Assumptions_GEN!$B$133,"",IF(ISBLANK('V Form C-RW'!M27),"",'V Form C-RW'!M27))</f>
        <v/>
      </c>
      <c r="J26" s="281" t="str">
        <f>IF($D$6=Assumptions_GEN!$B$133,"",IF(ISBLANK('V Form C-RW'!N27),"",'V Form C-RW'!N27))</f>
        <v/>
      </c>
      <c r="K26" s="281" t="str">
        <f>IF($D$6=Assumptions_GEN!$B$133,"",IF(ISBLANK('V Form C-RW'!O27),"",'V Form C-RW'!O27))</f>
        <v/>
      </c>
      <c r="L26" s="281" t="str">
        <f>IF($D$6=Assumptions_GEN!$B$133,"",IF(ISBLANK('V Form C-RW'!P27),"",'V Form C-RW'!P27))</f>
        <v/>
      </c>
      <c r="M26" s="67" t="str">
        <f>IF($D$6=Assumptions_GEN!$B$133,"",IF(ISBLANK('V Form C-RW'!Q27),"",'V Form C-RW'!Q27))</f>
        <v/>
      </c>
      <c r="N26" s="67" t="str">
        <f>IF($D$6=Assumptions_GEN!$B$133,"",IF(ISBLANK('V Form C-RW'!R27),"",'V Form C-RW'!R27))</f>
        <v/>
      </c>
      <c r="O26" s="67" t="str">
        <f>IF($D$6=Assumptions_GEN!$B$133,"",IF(ISBLANK('V Form C-RW'!S27),"",'V Form C-RW'!S27))</f>
        <v/>
      </c>
      <c r="P26" s="68" t="str">
        <f>IF($D$6=Assumptions_GEN!$B$133,"",IF(ISBLANK('V Form C-RW'!U27),"",'V Form C-RW'!U27))</f>
        <v>&lt;select treatment ID or input text&gt;</v>
      </c>
      <c r="Q26" s="67" t="str">
        <f>IF($D$6=Assumptions_GEN!$B$133,"",IF(ISBLANK('V Form C-RW'!V27),"",'V Form C-RW'!AM27))</f>
        <v/>
      </c>
      <c r="R26" s="189" t="str">
        <f>IF($D$6=Assumptions_GEN!$B$133,"",IF($B26='V Form C-RW'!$B27,('V Form C-RW'!AO27),"check inputs"))</f>
        <v/>
      </c>
      <c r="S26" s="189" t="str">
        <f>IFERROR(IF($D$6=Assumptions_GEN!$B$133,"",IF($B26='V Form C-RW'!$B27,('V Form C-RW'!AP27),"check inputs"))*$R26,"")</f>
        <v/>
      </c>
      <c r="T26" s="189" t="str">
        <f>IFERROR(IF($D$6=Assumptions_GEN!$B$133,"",IF($B26='V Form C-RW'!$B27,('V Form C-RW'!AQ27),"check inputs"))*$R26,"")</f>
        <v/>
      </c>
      <c r="U26" s="189" t="str">
        <f>IFERROR(IF($D$6=Assumptions_GEN!$B$133,"",IF($B26='V Form C-RW'!$B27,('V Form C-RW'!AR27),"check inputs"))*$R26,"")</f>
        <v/>
      </c>
      <c r="V26" s="260" t="str">
        <f>IF($D$6=Assumptions_GEN!$B$133,"",IF($B26='V Form C-RW'!$B27,('V Form C-RW'!AT27),"check inputs"))</f>
        <v/>
      </c>
      <c r="W26" s="264"/>
      <c r="X26" s="189" t="str">
        <f>IFERROR(((W26/$W$54)*'Indirect Costs Calc (VT-Indire)'!$L$12),"")</f>
        <v/>
      </c>
      <c r="Y26" s="265">
        <f t="shared" si="2"/>
        <v>0</v>
      </c>
      <c r="Z26" s="264"/>
      <c r="AA26" s="189" t="str">
        <f>IFERROR((Z26/$Z$54)*'Indirect Costs Calc (VT-Indire)'!$M$12,"")</f>
        <v/>
      </c>
      <c r="AB26" s="265">
        <f t="shared" si="3"/>
        <v>0</v>
      </c>
      <c r="AC26" s="267">
        <f t="shared" si="4"/>
        <v>0</v>
      </c>
      <c r="AD26" s="189">
        <f t="shared" si="5"/>
        <v>0</v>
      </c>
      <c r="AE26" s="265">
        <f t="shared" si="6"/>
        <v>0</v>
      </c>
      <c r="AF26" s="271" t="str">
        <f t="shared" si="7"/>
        <v/>
      </c>
      <c r="AG26" s="190" t="str">
        <f t="shared" si="8"/>
        <v/>
      </c>
      <c r="AH26" s="190" t="str">
        <f t="shared" si="9"/>
        <v/>
      </c>
      <c r="AI26" s="272" t="str">
        <f t="shared" si="10"/>
        <v/>
      </c>
      <c r="AJ26" s="270"/>
      <c r="AK26" s="65"/>
      <c r="AL26" s="316"/>
      <c r="AM26" s="317"/>
      <c r="AN26" s="317"/>
      <c r="AO26" s="317"/>
      <c r="AP26" s="317"/>
      <c r="AQ26" s="320"/>
      <c r="AR26" s="320"/>
      <c r="AS26" s="319"/>
      <c r="AT26" s="253"/>
      <c r="AU26" s="253" t="str">
        <f t="shared" si="11"/>
        <v/>
      </c>
      <c r="AV26" s="253"/>
    </row>
    <row r="27" spans="1:48" s="286" customFormat="1" ht="30" customHeight="1" x14ac:dyDescent="0.25">
      <c r="A27" s="69">
        <f t="shared" si="0"/>
        <v>14</v>
      </c>
      <c r="B27" s="67" t="str">
        <f>IF($D$6=Assumptions_GEN!$B$133,"",'V Form C-RW'!B28)</f>
        <v>..14.RW.</v>
      </c>
      <c r="C27" s="67" t="str">
        <f>IF($D$6=Assumptions_GEN!$B$133,"",'V Form C-RW'!G28)</f>
        <v>&lt;select asset type or input text&gt;</v>
      </c>
      <c r="D27" s="67" t="str">
        <f>IF($D$6=Assumptions_GEN!$B$133,"",IF(ISBLANK('V Form C-RW'!H28),"",'V Form C-RW'!H28))</f>
        <v/>
      </c>
      <c r="E27" s="67" t="str">
        <f>IF($D$6=Assumptions_GEN!$B$133,"",IF(ISBLANK('V Form C-RW'!I28),"",'V Form C-RW'!I28))</f>
        <v/>
      </c>
      <c r="F27" s="67" t="str">
        <f>IF($D$6=Assumptions_GEN!$B$133,"",IF(ISBLANK('V Form C-RW'!J28),"",'V Form C-RW'!J28))</f>
        <v/>
      </c>
      <c r="G27" s="67" t="str">
        <f>IF($D$6=Assumptions_GEN!$B$133,"",IF(ISBLANK('V Form C-RW'!K28),"",'V Form C-RW'!K28))</f>
        <v/>
      </c>
      <c r="H27" s="67" t="str">
        <f>IF($D$6=Assumptions_GEN!$B$133,"",IF(ISBLANK('V Form C-RW'!L28),"",'V Form C-RW'!L28))</f>
        <v/>
      </c>
      <c r="I27" s="281" t="str">
        <f>IF($D$6=Assumptions_GEN!$B$133,"",IF(ISBLANK('V Form C-RW'!M28),"",'V Form C-RW'!M28))</f>
        <v/>
      </c>
      <c r="J27" s="281" t="str">
        <f>IF($D$6=Assumptions_GEN!$B$133,"",IF(ISBLANK('V Form C-RW'!N28),"",'V Form C-RW'!N28))</f>
        <v/>
      </c>
      <c r="K27" s="281" t="str">
        <f>IF($D$6=Assumptions_GEN!$B$133,"",IF(ISBLANK('V Form C-RW'!O28),"",'V Form C-RW'!O28))</f>
        <v/>
      </c>
      <c r="L27" s="281" t="str">
        <f>IF($D$6=Assumptions_GEN!$B$133,"",IF(ISBLANK('V Form C-RW'!P28),"",'V Form C-RW'!P28))</f>
        <v/>
      </c>
      <c r="M27" s="67" t="str">
        <f>IF($D$6=Assumptions_GEN!$B$133,"",IF(ISBLANK('V Form C-RW'!Q28),"",'V Form C-RW'!Q28))</f>
        <v/>
      </c>
      <c r="N27" s="67" t="str">
        <f>IF($D$6=Assumptions_GEN!$B$133,"",IF(ISBLANK('V Form C-RW'!R28),"",'V Form C-RW'!R28))</f>
        <v/>
      </c>
      <c r="O27" s="67" t="str">
        <f>IF($D$6=Assumptions_GEN!$B$133,"",IF(ISBLANK('V Form C-RW'!S28),"",'V Form C-RW'!S28))</f>
        <v/>
      </c>
      <c r="P27" s="68" t="str">
        <f>IF($D$6=Assumptions_GEN!$B$133,"",IF(ISBLANK('V Form C-RW'!U28),"",'V Form C-RW'!U28))</f>
        <v>&lt;select treatment ID or input text&gt;</v>
      </c>
      <c r="Q27" s="67" t="str">
        <f>IF($D$6=Assumptions_GEN!$B$133,"",IF(ISBLANK('V Form C-RW'!V28),"",'V Form C-RW'!AM28))</f>
        <v/>
      </c>
      <c r="R27" s="189" t="str">
        <f>IF($D$6=Assumptions_GEN!$B$133,"",IF($B27='V Form C-RW'!$B28,('V Form C-RW'!AO28),"check inputs"))</f>
        <v/>
      </c>
      <c r="S27" s="189" t="str">
        <f>IFERROR(IF($D$6=Assumptions_GEN!$B$133,"",IF($B27='V Form C-RW'!$B28,('V Form C-RW'!AP28),"check inputs"))*$R27,"")</f>
        <v/>
      </c>
      <c r="T27" s="189" t="str">
        <f>IFERROR(IF($D$6=Assumptions_GEN!$B$133,"",IF($B27='V Form C-RW'!$B28,('V Form C-RW'!AQ28),"check inputs"))*$R27,"")</f>
        <v/>
      </c>
      <c r="U27" s="189" t="str">
        <f>IFERROR(IF($D$6=Assumptions_GEN!$B$133,"",IF($B27='V Form C-RW'!$B28,('V Form C-RW'!AR28),"check inputs"))*$R27,"")</f>
        <v/>
      </c>
      <c r="V27" s="260" t="str">
        <f>IF($D$6=Assumptions_GEN!$B$133,"",IF($B27='V Form C-RW'!$B28,('V Form C-RW'!AT28),"check inputs"))</f>
        <v/>
      </c>
      <c r="W27" s="264"/>
      <c r="X27" s="189" t="str">
        <f>IFERROR(((W27/$W$54)*'Indirect Costs Calc (VT-Indire)'!$L$12),"")</f>
        <v/>
      </c>
      <c r="Y27" s="265">
        <f t="shared" si="2"/>
        <v>0</v>
      </c>
      <c r="Z27" s="264"/>
      <c r="AA27" s="189" t="str">
        <f>IFERROR((Z27/$Z$54)*'Indirect Costs Calc (VT-Indire)'!$M$12,"")</f>
        <v/>
      </c>
      <c r="AB27" s="265">
        <f t="shared" si="3"/>
        <v>0</v>
      </c>
      <c r="AC27" s="267">
        <f t="shared" si="4"/>
        <v>0</v>
      </c>
      <c r="AD27" s="189">
        <f t="shared" si="5"/>
        <v>0</v>
      </c>
      <c r="AE27" s="265">
        <f t="shared" si="6"/>
        <v>0</v>
      </c>
      <c r="AF27" s="271" t="str">
        <f t="shared" si="7"/>
        <v/>
      </c>
      <c r="AG27" s="190" t="str">
        <f t="shared" si="8"/>
        <v/>
      </c>
      <c r="AH27" s="190" t="str">
        <f t="shared" si="9"/>
        <v/>
      </c>
      <c r="AI27" s="272" t="str">
        <f t="shared" si="10"/>
        <v/>
      </c>
      <c r="AJ27" s="270"/>
      <c r="AK27" s="65"/>
      <c r="AL27" s="316"/>
      <c r="AM27" s="317"/>
      <c r="AN27" s="317"/>
      <c r="AO27" s="317"/>
      <c r="AP27" s="317"/>
      <c r="AQ27" s="320"/>
      <c r="AR27" s="320"/>
      <c r="AS27" s="319"/>
      <c r="AT27" s="253"/>
      <c r="AU27" s="253" t="str">
        <f t="shared" si="11"/>
        <v/>
      </c>
      <c r="AV27" s="253"/>
    </row>
    <row r="28" spans="1:48" s="286" customFormat="1" ht="30" customHeight="1" x14ac:dyDescent="0.25">
      <c r="A28" s="69">
        <f t="shared" si="0"/>
        <v>15</v>
      </c>
      <c r="B28" s="67" t="str">
        <f>IF($D$6=Assumptions_GEN!$B$133,"",'V Form C-RW'!B29)</f>
        <v>..15.RW.</v>
      </c>
      <c r="C28" s="67" t="str">
        <f>IF($D$6=Assumptions_GEN!$B$133,"",'V Form C-RW'!G29)</f>
        <v>&lt;select asset type or input text&gt;</v>
      </c>
      <c r="D28" s="67" t="str">
        <f>IF($D$6=Assumptions_GEN!$B$133,"",IF(ISBLANK('V Form C-RW'!H29),"",'V Form C-RW'!H29))</f>
        <v/>
      </c>
      <c r="E28" s="67" t="str">
        <f>IF($D$6=Assumptions_GEN!$B$133,"",IF(ISBLANK('V Form C-RW'!I29),"",'V Form C-RW'!I29))</f>
        <v/>
      </c>
      <c r="F28" s="67" t="str">
        <f>IF($D$6=Assumptions_GEN!$B$133,"",IF(ISBLANK('V Form C-RW'!J29),"",'V Form C-RW'!J29))</f>
        <v/>
      </c>
      <c r="G28" s="67" t="str">
        <f>IF($D$6=Assumptions_GEN!$B$133,"",IF(ISBLANK('V Form C-RW'!K29),"",'V Form C-RW'!K29))</f>
        <v/>
      </c>
      <c r="H28" s="67" t="str">
        <f>IF($D$6=Assumptions_GEN!$B$133,"",IF(ISBLANK('V Form C-RW'!L29),"",'V Form C-RW'!L29))</f>
        <v/>
      </c>
      <c r="I28" s="281" t="str">
        <f>IF($D$6=Assumptions_GEN!$B$133,"",IF(ISBLANK('V Form C-RW'!M29),"",'V Form C-RW'!M29))</f>
        <v/>
      </c>
      <c r="J28" s="281" t="str">
        <f>IF($D$6=Assumptions_GEN!$B$133,"",IF(ISBLANK('V Form C-RW'!N29),"",'V Form C-RW'!N29))</f>
        <v/>
      </c>
      <c r="K28" s="281" t="str">
        <f>IF($D$6=Assumptions_GEN!$B$133,"",IF(ISBLANK('V Form C-RW'!O29),"",'V Form C-RW'!O29))</f>
        <v/>
      </c>
      <c r="L28" s="281" t="str">
        <f>IF($D$6=Assumptions_GEN!$B$133,"",IF(ISBLANK('V Form C-RW'!P29),"",'V Form C-RW'!P29))</f>
        <v/>
      </c>
      <c r="M28" s="67" t="str">
        <f>IF($D$6=Assumptions_GEN!$B$133,"",IF(ISBLANK('V Form C-RW'!Q29),"",'V Form C-RW'!Q29))</f>
        <v/>
      </c>
      <c r="N28" s="67" t="str">
        <f>IF($D$6=Assumptions_GEN!$B$133,"",IF(ISBLANK('V Form C-RW'!R29),"",'V Form C-RW'!R29))</f>
        <v/>
      </c>
      <c r="O28" s="67" t="str">
        <f>IF($D$6=Assumptions_GEN!$B$133,"",IF(ISBLANK('V Form C-RW'!S29),"",'V Form C-RW'!S29))</f>
        <v/>
      </c>
      <c r="P28" s="68" t="str">
        <f>IF($D$6=Assumptions_GEN!$B$133,"",IF(ISBLANK('V Form C-RW'!U29),"",'V Form C-RW'!U29))</f>
        <v>&lt;select treatment ID or input text&gt;</v>
      </c>
      <c r="Q28" s="67" t="str">
        <f>IF($D$6=Assumptions_GEN!$B$133,"",IF(ISBLANK('V Form C-RW'!V29),"",'V Form C-RW'!AM29))</f>
        <v/>
      </c>
      <c r="R28" s="189" t="str">
        <f>IF($D$6=Assumptions_GEN!$B$133,"",IF($B28='V Form C-RW'!$B29,('V Form C-RW'!AO29),"check inputs"))</f>
        <v/>
      </c>
      <c r="S28" s="189" t="str">
        <f>IFERROR(IF($D$6=Assumptions_GEN!$B$133,"",IF($B28='V Form C-RW'!$B29,('V Form C-RW'!AP29),"check inputs"))*$R28,"")</f>
        <v/>
      </c>
      <c r="T28" s="189" t="str">
        <f>IFERROR(IF($D$6=Assumptions_GEN!$B$133,"",IF($B28='V Form C-RW'!$B29,('V Form C-RW'!AQ29),"check inputs"))*$R28,"")</f>
        <v/>
      </c>
      <c r="U28" s="189" t="str">
        <f>IFERROR(IF($D$6=Assumptions_GEN!$B$133,"",IF($B28='V Form C-RW'!$B29,('V Form C-RW'!AR29),"check inputs"))*$R28,"")</f>
        <v/>
      </c>
      <c r="V28" s="260" t="str">
        <f>IF($D$6=Assumptions_GEN!$B$133,"",IF($B28='V Form C-RW'!$B29,('V Form C-RW'!AT29),"check inputs"))</f>
        <v/>
      </c>
      <c r="W28" s="264"/>
      <c r="X28" s="189" t="str">
        <f>IFERROR(((W28/$W$54)*'Indirect Costs Calc (VT-Indire)'!$L$12),"")</f>
        <v/>
      </c>
      <c r="Y28" s="265">
        <f t="shared" si="2"/>
        <v>0</v>
      </c>
      <c r="Z28" s="264"/>
      <c r="AA28" s="189" t="str">
        <f>IFERROR((Z28/$Z$54)*'Indirect Costs Calc (VT-Indire)'!$M$12,"")</f>
        <v/>
      </c>
      <c r="AB28" s="265">
        <f t="shared" si="3"/>
        <v>0</v>
      </c>
      <c r="AC28" s="267">
        <f t="shared" si="4"/>
        <v>0</v>
      </c>
      <c r="AD28" s="189">
        <f t="shared" si="5"/>
        <v>0</v>
      </c>
      <c r="AE28" s="265">
        <f t="shared" si="6"/>
        <v>0</v>
      </c>
      <c r="AF28" s="271" t="str">
        <f t="shared" si="7"/>
        <v/>
      </c>
      <c r="AG28" s="190" t="str">
        <f t="shared" si="8"/>
        <v/>
      </c>
      <c r="AH28" s="190" t="str">
        <f t="shared" si="9"/>
        <v/>
      </c>
      <c r="AI28" s="272" t="str">
        <f t="shared" si="10"/>
        <v/>
      </c>
      <c r="AJ28" s="270"/>
      <c r="AK28" s="65"/>
      <c r="AL28" s="316"/>
      <c r="AM28" s="317"/>
      <c r="AN28" s="317"/>
      <c r="AO28" s="317"/>
      <c r="AP28" s="317"/>
      <c r="AQ28" s="320"/>
      <c r="AR28" s="320"/>
      <c r="AS28" s="319"/>
      <c r="AT28" s="253"/>
      <c r="AU28" s="253" t="str">
        <f t="shared" si="11"/>
        <v/>
      </c>
      <c r="AV28" s="253"/>
    </row>
    <row r="29" spans="1:48" s="286" customFormat="1" ht="30" customHeight="1" x14ac:dyDescent="0.25">
      <c r="A29" s="69">
        <f t="shared" si="0"/>
        <v>16</v>
      </c>
      <c r="B29" s="67" t="str">
        <f>IF($D$6=Assumptions_GEN!$B$133,"",'V Form C-RW'!B30)</f>
        <v>..16.RW.</v>
      </c>
      <c r="C29" s="67" t="str">
        <f>IF($D$6=Assumptions_GEN!$B$133,"",'V Form C-RW'!G30)</f>
        <v>&lt;select asset type or input text&gt;</v>
      </c>
      <c r="D29" s="67" t="str">
        <f>IF($D$6=Assumptions_GEN!$B$133,"",IF(ISBLANK('V Form C-RW'!H30),"",'V Form C-RW'!H30))</f>
        <v/>
      </c>
      <c r="E29" s="67" t="str">
        <f>IF($D$6=Assumptions_GEN!$B$133,"",IF(ISBLANK('V Form C-RW'!I30),"",'V Form C-RW'!I30))</f>
        <v/>
      </c>
      <c r="F29" s="67" t="str">
        <f>IF($D$6=Assumptions_GEN!$B$133,"",IF(ISBLANK('V Form C-RW'!J30),"",'V Form C-RW'!J30))</f>
        <v/>
      </c>
      <c r="G29" s="67" t="str">
        <f>IF($D$6=Assumptions_GEN!$B$133,"",IF(ISBLANK('V Form C-RW'!K30),"",'V Form C-RW'!K30))</f>
        <v/>
      </c>
      <c r="H29" s="67" t="str">
        <f>IF($D$6=Assumptions_GEN!$B$133,"",IF(ISBLANK('V Form C-RW'!L30),"",'V Form C-RW'!L30))</f>
        <v/>
      </c>
      <c r="I29" s="281" t="str">
        <f>IF($D$6=Assumptions_GEN!$B$133,"",IF(ISBLANK('V Form C-RW'!M30),"",'V Form C-RW'!M30))</f>
        <v/>
      </c>
      <c r="J29" s="281" t="str">
        <f>IF($D$6=Assumptions_GEN!$B$133,"",IF(ISBLANK('V Form C-RW'!N30),"",'V Form C-RW'!N30))</f>
        <v/>
      </c>
      <c r="K29" s="281" t="str">
        <f>IF($D$6=Assumptions_GEN!$B$133,"",IF(ISBLANK('V Form C-RW'!O30),"",'V Form C-RW'!O30))</f>
        <v/>
      </c>
      <c r="L29" s="281" t="str">
        <f>IF($D$6=Assumptions_GEN!$B$133,"",IF(ISBLANK('V Form C-RW'!P30),"",'V Form C-RW'!P30))</f>
        <v/>
      </c>
      <c r="M29" s="67" t="str">
        <f>IF($D$6=Assumptions_GEN!$B$133,"",IF(ISBLANK('V Form C-RW'!Q30),"",'V Form C-RW'!Q30))</f>
        <v/>
      </c>
      <c r="N29" s="67" t="str">
        <f>IF($D$6=Assumptions_GEN!$B$133,"",IF(ISBLANK('V Form C-RW'!R30),"",'V Form C-RW'!R30))</f>
        <v/>
      </c>
      <c r="O29" s="67" t="str">
        <f>IF($D$6=Assumptions_GEN!$B$133,"",IF(ISBLANK('V Form C-RW'!S30),"",'V Form C-RW'!S30))</f>
        <v/>
      </c>
      <c r="P29" s="68" t="str">
        <f>IF($D$6=Assumptions_GEN!$B$133,"",IF(ISBLANK('V Form C-RW'!U30),"",'V Form C-RW'!U30))</f>
        <v>&lt;select treatment ID or input text&gt;</v>
      </c>
      <c r="Q29" s="67" t="str">
        <f>IF($D$6=Assumptions_GEN!$B$133,"",IF(ISBLANK('V Form C-RW'!V30),"",'V Form C-RW'!AM30))</f>
        <v/>
      </c>
      <c r="R29" s="189" t="str">
        <f>IF($D$6=Assumptions_GEN!$B$133,"",IF($B29='V Form C-RW'!$B30,('V Form C-RW'!AO30),"check inputs"))</f>
        <v/>
      </c>
      <c r="S29" s="189" t="str">
        <f>IFERROR(IF($D$6=Assumptions_GEN!$B$133,"",IF($B29='V Form C-RW'!$B30,('V Form C-RW'!AP30),"check inputs"))*$R29,"")</f>
        <v/>
      </c>
      <c r="T29" s="189" t="str">
        <f>IFERROR(IF($D$6=Assumptions_GEN!$B$133,"",IF($B29='V Form C-RW'!$B30,('V Form C-RW'!AQ30),"check inputs"))*$R29,"")</f>
        <v/>
      </c>
      <c r="U29" s="189" t="str">
        <f>IFERROR(IF($D$6=Assumptions_GEN!$B$133,"",IF($B29='V Form C-RW'!$B30,('V Form C-RW'!AR30),"check inputs"))*$R29,"")</f>
        <v/>
      </c>
      <c r="V29" s="260" t="str">
        <f>IF($D$6=Assumptions_GEN!$B$133,"",IF($B29='V Form C-RW'!$B30,('V Form C-RW'!AT30),"check inputs"))</f>
        <v/>
      </c>
      <c r="W29" s="264"/>
      <c r="X29" s="189" t="str">
        <f>IFERROR(((W29/$W$54)*'Indirect Costs Calc (VT-Indire)'!$L$12),"")</f>
        <v/>
      </c>
      <c r="Y29" s="265">
        <f t="shared" si="2"/>
        <v>0</v>
      </c>
      <c r="Z29" s="264"/>
      <c r="AA29" s="189" t="str">
        <f>IFERROR((Z29/$Z$54)*'Indirect Costs Calc (VT-Indire)'!$M$12,"")</f>
        <v/>
      </c>
      <c r="AB29" s="265">
        <f t="shared" si="3"/>
        <v>0</v>
      </c>
      <c r="AC29" s="267">
        <f t="shared" si="4"/>
        <v>0</v>
      </c>
      <c r="AD29" s="189">
        <f t="shared" si="5"/>
        <v>0</v>
      </c>
      <c r="AE29" s="265">
        <f t="shared" si="6"/>
        <v>0</v>
      </c>
      <c r="AF29" s="271" t="str">
        <f t="shared" si="7"/>
        <v/>
      </c>
      <c r="AG29" s="190" t="str">
        <f t="shared" si="8"/>
        <v/>
      </c>
      <c r="AH29" s="190" t="str">
        <f t="shared" si="9"/>
        <v/>
      </c>
      <c r="AI29" s="272" t="str">
        <f t="shared" si="10"/>
        <v/>
      </c>
      <c r="AJ29" s="270"/>
      <c r="AK29" s="65"/>
      <c r="AL29" s="316"/>
      <c r="AM29" s="317"/>
      <c r="AN29" s="317"/>
      <c r="AO29" s="317"/>
      <c r="AP29" s="317"/>
      <c r="AQ29" s="320"/>
      <c r="AR29" s="320"/>
      <c r="AS29" s="319"/>
      <c r="AT29" s="253"/>
      <c r="AU29" s="253" t="str">
        <f t="shared" si="11"/>
        <v/>
      </c>
      <c r="AV29" s="253"/>
    </row>
    <row r="30" spans="1:48" s="286" customFormat="1" ht="30" customHeight="1" x14ac:dyDescent="0.25">
      <c r="A30" s="69">
        <f t="shared" si="0"/>
        <v>17</v>
      </c>
      <c r="B30" s="67" t="str">
        <f>IF($D$6=Assumptions_GEN!$B$133,"",'V Form C-RW'!B31)</f>
        <v>..17.RW.</v>
      </c>
      <c r="C30" s="67" t="str">
        <f>IF($D$6=Assumptions_GEN!$B$133,"",'V Form C-RW'!G31)</f>
        <v>&lt;select asset type or input text&gt;</v>
      </c>
      <c r="D30" s="67" t="str">
        <f>IF($D$6=Assumptions_GEN!$B$133,"",IF(ISBLANK('V Form C-RW'!H31),"",'V Form C-RW'!H31))</f>
        <v/>
      </c>
      <c r="E30" s="67" t="str">
        <f>IF($D$6=Assumptions_GEN!$B$133,"",IF(ISBLANK('V Form C-RW'!I31),"",'V Form C-RW'!I31))</f>
        <v/>
      </c>
      <c r="F30" s="67" t="str">
        <f>IF($D$6=Assumptions_GEN!$B$133,"",IF(ISBLANK('V Form C-RW'!J31),"",'V Form C-RW'!J31))</f>
        <v/>
      </c>
      <c r="G30" s="67" t="str">
        <f>IF($D$6=Assumptions_GEN!$B$133,"",IF(ISBLANK('V Form C-RW'!K31),"",'V Form C-RW'!K31))</f>
        <v/>
      </c>
      <c r="H30" s="67" t="str">
        <f>IF($D$6=Assumptions_GEN!$B$133,"",IF(ISBLANK('V Form C-RW'!L31),"",'V Form C-RW'!L31))</f>
        <v/>
      </c>
      <c r="I30" s="281" t="str">
        <f>IF($D$6=Assumptions_GEN!$B$133,"",IF(ISBLANK('V Form C-RW'!M31),"",'V Form C-RW'!M31))</f>
        <v/>
      </c>
      <c r="J30" s="281" t="str">
        <f>IF($D$6=Assumptions_GEN!$B$133,"",IF(ISBLANK('V Form C-RW'!N31),"",'V Form C-RW'!N31))</f>
        <v/>
      </c>
      <c r="K30" s="281" t="str">
        <f>IF($D$6=Assumptions_GEN!$B$133,"",IF(ISBLANK('V Form C-RW'!O31),"",'V Form C-RW'!O31))</f>
        <v/>
      </c>
      <c r="L30" s="281" t="str">
        <f>IF($D$6=Assumptions_GEN!$B$133,"",IF(ISBLANK('V Form C-RW'!P31),"",'V Form C-RW'!P31))</f>
        <v/>
      </c>
      <c r="M30" s="67" t="str">
        <f>IF($D$6=Assumptions_GEN!$B$133,"",IF(ISBLANK('V Form C-RW'!Q31),"",'V Form C-RW'!Q31))</f>
        <v/>
      </c>
      <c r="N30" s="67" t="str">
        <f>IF($D$6=Assumptions_GEN!$B$133,"",IF(ISBLANK('V Form C-RW'!R31),"",'V Form C-RW'!R31))</f>
        <v/>
      </c>
      <c r="O30" s="67" t="str">
        <f>IF($D$6=Assumptions_GEN!$B$133,"",IF(ISBLANK('V Form C-RW'!S31),"",'V Form C-RW'!S31))</f>
        <v/>
      </c>
      <c r="P30" s="68" t="str">
        <f>IF($D$6=Assumptions_GEN!$B$133,"",IF(ISBLANK('V Form C-RW'!U31),"",'V Form C-RW'!U31))</f>
        <v>&lt;select treatment ID or input text&gt;</v>
      </c>
      <c r="Q30" s="67" t="str">
        <f>IF($D$6=Assumptions_GEN!$B$133,"",IF(ISBLANK('V Form C-RW'!V31),"",'V Form C-RW'!AM31))</f>
        <v/>
      </c>
      <c r="R30" s="189" t="str">
        <f>IF($D$6=Assumptions_GEN!$B$133,"",IF($B30='V Form C-RW'!$B31,('V Form C-RW'!AO31),"check inputs"))</f>
        <v/>
      </c>
      <c r="S30" s="189" t="str">
        <f>IFERROR(IF($D$6=Assumptions_GEN!$B$133,"",IF($B30='V Form C-RW'!$B31,('V Form C-RW'!AP31),"check inputs"))*$R30,"")</f>
        <v/>
      </c>
      <c r="T30" s="189" t="str">
        <f>IFERROR(IF($D$6=Assumptions_GEN!$B$133,"",IF($B30='V Form C-RW'!$B31,('V Form C-RW'!AQ31),"check inputs"))*$R30,"")</f>
        <v/>
      </c>
      <c r="U30" s="189" t="str">
        <f>IFERROR(IF($D$6=Assumptions_GEN!$B$133,"",IF($B30='V Form C-RW'!$B31,('V Form C-RW'!AR31),"check inputs"))*$R30,"")</f>
        <v/>
      </c>
      <c r="V30" s="260" t="str">
        <f>IF($D$6=Assumptions_GEN!$B$133,"",IF($B30='V Form C-RW'!$B31,('V Form C-RW'!AT31),"check inputs"))</f>
        <v/>
      </c>
      <c r="W30" s="264"/>
      <c r="X30" s="189" t="str">
        <f>IFERROR(((W30/$W$54)*'Indirect Costs Calc (VT-Indire)'!$L$12),"")</f>
        <v/>
      </c>
      <c r="Y30" s="265">
        <f t="shared" si="2"/>
        <v>0</v>
      </c>
      <c r="Z30" s="264"/>
      <c r="AA30" s="189" t="str">
        <f>IFERROR((Z30/$Z$54)*'Indirect Costs Calc (VT-Indire)'!$M$12,"")</f>
        <v/>
      </c>
      <c r="AB30" s="265">
        <f t="shared" si="3"/>
        <v>0</v>
      </c>
      <c r="AC30" s="267">
        <f t="shared" si="4"/>
        <v>0</v>
      </c>
      <c r="AD30" s="189">
        <f t="shared" si="5"/>
        <v>0</v>
      </c>
      <c r="AE30" s="265">
        <f t="shared" si="6"/>
        <v>0</v>
      </c>
      <c r="AF30" s="271" t="str">
        <f t="shared" si="7"/>
        <v/>
      </c>
      <c r="AG30" s="190" t="str">
        <f t="shared" si="8"/>
        <v/>
      </c>
      <c r="AH30" s="190" t="str">
        <f t="shared" si="9"/>
        <v/>
      </c>
      <c r="AI30" s="272" t="str">
        <f t="shared" si="10"/>
        <v/>
      </c>
      <c r="AJ30" s="270"/>
      <c r="AK30" s="65"/>
      <c r="AL30" s="316"/>
      <c r="AM30" s="317"/>
      <c r="AN30" s="317"/>
      <c r="AO30" s="317"/>
      <c r="AP30" s="317"/>
      <c r="AQ30" s="320"/>
      <c r="AR30" s="320"/>
      <c r="AS30" s="319"/>
      <c r="AT30" s="253"/>
      <c r="AU30" s="253" t="str">
        <f t="shared" si="11"/>
        <v/>
      </c>
      <c r="AV30" s="253"/>
    </row>
    <row r="31" spans="1:48" s="286" customFormat="1" ht="30" customHeight="1" x14ac:dyDescent="0.25">
      <c r="A31" s="69">
        <f t="shared" si="0"/>
        <v>18</v>
      </c>
      <c r="B31" s="67" t="str">
        <f>IF($D$6=Assumptions_GEN!$B$133,"",'V Form C-RW'!B32)</f>
        <v>..18.RW.</v>
      </c>
      <c r="C31" s="67" t="str">
        <f>IF($D$6=Assumptions_GEN!$B$133,"",'V Form C-RW'!G32)</f>
        <v>&lt;select asset type or input text&gt;</v>
      </c>
      <c r="D31" s="67" t="str">
        <f>IF($D$6=Assumptions_GEN!$B$133,"",IF(ISBLANK('V Form C-RW'!H32),"",'V Form C-RW'!H32))</f>
        <v/>
      </c>
      <c r="E31" s="67" t="str">
        <f>IF($D$6=Assumptions_GEN!$B$133,"",IF(ISBLANK('V Form C-RW'!I32),"",'V Form C-RW'!I32))</f>
        <v/>
      </c>
      <c r="F31" s="67" t="str">
        <f>IF($D$6=Assumptions_GEN!$B$133,"",IF(ISBLANK('V Form C-RW'!J32),"",'V Form C-RW'!J32))</f>
        <v/>
      </c>
      <c r="G31" s="67" t="str">
        <f>IF($D$6=Assumptions_GEN!$B$133,"",IF(ISBLANK('V Form C-RW'!K32),"",'V Form C-RW'!K32))</f>
        <v/>
      </c>
      <c r="H31" s="67" t="str">
        <f>IF($D$6=Assumptions_GEN!$B$133,"",IF(ISBLANK('V Form C-RW'!L32),"",'V Form C-RW'!L32))</f>
        <v/>
      </c>
      <c r="I31" s="281" t="str">
        <f>IF($D$6=Assumptions_GEN!$B$133,"",IF(ISBLANK('V Form C-RW'!M32),"",'V Form C-RW'!M32))</f>
        <v/>
      </c>
      <c r="J31" s="281" t="str">
        <f>IF($D$6=Assumptions_GEN!$B$133,"",IF(ISBLANK('V Form C-RW'!N32),"",'V Form C-RW'!N32))</f>
        <v/>
      </c>
      <c r="K31" s="281" t="str">
        <f>IF($D$6=Assumptions_GEN!$B$133,"",IF(ISBLANK('V Form C-RW'!O32),"",'V Form C-RW'!O32))</f>
        <v/>
      </c>
      <c r="L31" s="281" t="str">
        <f>IF($D$6=Assumptions_GEN!$B$133,"",IF(ISBLANK('V Form C-RW'!P32),"",'V Form C-RW'!P32))</f>
        <v/>
      </c>
      <c r="M31" s="67" t="str">
        <f>IF($D$6=Assumptions_GEN!$B$133,"",IF(ISBLANK('V Form C-RW'!Q32),"",'V Form C-RW'!Q32))</f>
        <v/>
      </c>
      <c r="N31" s="67" t="str">
        <f>IF($D$6=Assumptions_GEN!$B$133,"",IF(ISBLANK('V Form C-RW'!R32),"",'V Form C-RW'!R32))</f>
        <v/>
      </c>
      <c r="O31" s="67" t="str">
        <f>IF($D$6=Assumptions_GEN!$B$133,"",IF(ISBLANK('V Form C-RW'!S32),"",'V Form C-RW'!S32))</f>
        <v/>
      </c>
      <c r="P31" s="68" t="str">
        <f>IF($D$6=Assumptions_GEN!$B$133,"",IF(ISBLANK('V Form C-RW'!U32),"",'V Form C-RW'!U32))</f>
        <v>&lt;select treatment ID or input text&gt;</v>
      </c>
      <c r="Q31" s="67" t="str">
        <f>IF($D$6=Assumptions_GEN!$B$133,"",IF(ISBLANK('V Form C-RW'!V32),"",'V Form C-RW'!AM32))</f>
        <v/>
      </c>
      <c r="R31" s="189" t="str">
        <f>IF($D$6=Assumptions_GEN!$B$133,"",IF($B31='V Form C-RW'!$B32,('V Form C-RW'!AO32),"check inputs"))</f>
        <v/>
      </c>
      <c r="S31" s="189" t="str">
        <f>IFERROR(IF($D$6=Assumptions_GEN!$B$133,"",IF($B31='V Form C-RW'!$B32,('V Form C-RW'!AP32),"check inputs"))*$R31,"")</f>
        <v/>
      </c>
      <c r="T31" s="189" t="str">
        <f>IFERROR(IF($D$6=Assumptions_GEN!$B$133,"",IF($B31='V Form C-RW'!$B32,('V Form C-RW'!AQ32),"check inputs"))*$R31,"")</f>
        <v/>
      </c>
      <c r="U31" s="189" t="str">
        <f>IFERROR(IF($D$6=Assumptions_GEN!$B$133,"",IF($B31='V Form C-RW'!$B32,('V Form C-RW'!AR32),"check inputs"))*$R31,"")</f>
        <v/>
      </c>
      <c r="V31" s="260" t="str">
        <f>IF($D$6=Assumptions_GEN!$B$133,"",IF($B31='V Form C-RW'!$B32,('V Form C-RW'!AT32),"check inputs"))</f>
        <v/>
      </c>
      <c r="W31" s="264"/>
      <c r="X31" s="189" t="str">
        <f>IFERROR(((W31/$W$54)*'Indirect Costs Calc (VT-Indire)'!$L$12),"")</f>
        <v/>
      </c>
      <c r="Y31" s="265">
        <f t="shared" si="2"/>
        <v>0</v>
      </c>
      <c r="Z31" s="264"/>
      <c r="AA31" s="189" t="str">
        <f>IFERROR((Z31/$Z$54)*'Indirect Costs Calc (VT-Indire)'!$M$12,"")</f>
        <v/>
      </c>
      <c r="AB31" s="265">
        <f t="shared" si="3"/>
        <v>0</v>
      </c>
      <c r="AC31" s="267">
        <f t="shared" si="4"/>
        <v>0</v>
      </c>
      <c r="AD31" s="189">
        <f t="shared" si="5"/>
        <v>0</v>
      </c>
      <c r="AE31" s="265">
        <f t="shared" si="6"/>
        <v>0</v>
      </c>
      <c r="AF31" s="271" t="str">
        <f t="shared" si="7"/>
        <v/>
      </c>
      <c r="AG31" s="190" t="str">
        <f t="shared" si="8"/>
        <v/>
      </c>
      <c r="AH31" s="190" t="str">
        <f t="shared" si="9"/>
        <v/>
      </c>
      <c r="AI31" s="272" t="str">
        <f t="shared" si="10"/>
        <v/>
      </c>
      <c r="AJ31" s="270"/>
      <c r="AK31" s="65"/>
      <c r="AL31" s="316"/>
      <c r="AM31" s="317"/>
      <c r="AN31" s="317"/>
      <c r="AO31" s="317"/>
      <c r="AP31" s="317"/>
      <c r="AQ31" s="320"/>
      <c r="AR31" s="320"/>
      <c r="AS31" s="319"/>
      <c r="AT31" s="253"/>
      <c r="AU31" s="253" t="str">
        <f t="shared" si="11"/>
        <v/>
      </c>
      <c r="AV31" s="253"/>
    </row>
    <row r="32" spans="1:48" s="286" customFormat="1" ht="30" customHeight="1" x14ac:dyDescent="0.25">
      <c r="A32" s="69">
        <f t="shared" si="0"/>
        <v>19</v>
      </c>
      <c r="B32" s="67" t="str">
        <f>IF($D$6=Assumptions_GEN!$B$133,"",'V Form C-RW'!B33)</f>
        <v>..19.RW.</v>
      </c>
      <c r="C32" s="67" t="str">
        <f>IF($D$6=Assumptions_GEN!$B$133,"",'V Form C-RW'!G33)</f>
        <v>&lt;select asset type or input text&gt;</v>
      </c>
      <c r="D32" s="67" t="str">
        <f>IF($D$6=Assumptions_GEN!$B$133,"",IF(ISBLANK('V Form C-RW'!H33),"",'V Form C-RW'!H33))</f>
        <v/>
      </c>
      <c r="E32" s="67" t="str">
        <f>IF($D$6=Assumptions_GEN!$B$133,"",IF(ISBLANK('V Form C-RW'!I33),"",'V Form C-RW'!I33))</f>
        <v/>
      </c>
      <c r="F32" s="67" t="str">
        <f>IF($D$6=Assumptions_GEN!$B$133,"",IF(ISBLANK('V Form C-RW'!J33),"",'V Form C-RW'!J33))</f>
        <v/>
      </c>
      <c r="G32" s="67" t="str">
        <f>IF($D$6=Assumptions_GEN!$B$133,"",IF(ISBLANK('V Form C-RW'!K33),"",'V Form C-RW'!K33))</f>
        <v/>
      </c>
      <c r="H32" s="67" t="str">
        <f>IF($D$6=Assumptions_GEN!$B$133,"",IF(ISBLANK('V Form C-RW'!L33),"",'V Form C-RW'!L33))</f>
        <v/>
      </c>
      <c r="I32" s="281" t="str">
        <f>IF($D$6=Assumptions_GEN!$B$133,"",IF(ISBLANK('V Form C-RW'!M33),"",'V Form C-RW'!M33))</f>
        <v/>
      </c>
      <c r="J32" s="281" t="str">
        <f>IF($D$6=Assumptions_GEN!$B$133,"",IF(ISBLANK('V Form C-RW'!N33),"",'V Form C-RW'!N33))</f>
        <v/>
      </c>
      <c r="K32" s="281" t="str">
        <f>IF($D$6=Assumptions_GEN!$B$133,"",IF(ISBLANK('V Form C-RW'!O33),"",'V Form C-RW'!O33))</f>
        <v/>
      </c>
      <c r="L32" s="281" t="str">
        <f>IF($D$6=Assumptions_GEN!$B$133,"",IF(ISBLANK('V Form C-RW'!P33),"",'V Form C-RW'!P33))</f>
        <v/>
      </c>
      <c r="M32" s="67" t="str">
        <f>IF($D$6=Assumptions_GEN!$B$133,"",IF(ISBLANK('V Form C-RW'!Q33),"",'V Form C-RW'!Q33))</f>
        <v/>
      </c>
      <c r="N32" s="67" t="str">
        <f>IF($D$6=Assumptions_GEN!$B$133,"",IF(ISBLANK('V Form C-RW'!R33),"",'V Form C-RW'!R33))</f>
        <v/>
      </c>
      <c r="O32" s="67" t="str">
        <f>IF($D$6=Assumptions_GEN!$B$133,"",IF(ISBLANK('V Form C-RW'!S33),"",'V Form C-RW'!S33))</f>
        <v/>
      </c>
      <c r="P32" s="68" t="str">
        <f>IF($D$6=Assumptions_GEN!$B$133,"",IF(ISBLANK('V Form C-RW'!U33),"",'V Form C-RW'!U33))</f>
        <v>&lt;select treatment ID or input text&gt;</v>
      </c>
      <c r="Q32" s="67" t="str">
        <f>IF($D$6=Assumptions_GEN!$B$133,"",IF(ISBLANK('V Form C-RW'!V33),"",'V Form C-RW'!AM33))</f>
        <v/>
      </c>
      <c r="R32" s="189" t="str">
        <f>IF($D$6=Assumptions_GEN!$B$133,"",IF($B32='V Form C-RW'!$B33,('V Form C-RW'!AO33),"check inputs"))</f>
        <v/>
      </c>
      <c r="S32" s="189" t="str">
        <f>IFERROR(IF($D$6=Assumptions_GEN!$B$133,"",IF($B32='V Form C-RW'!$B33,('V Form C-RW'!AP33),"check inputs"))*$R32,"")</f>
        <v/>
      </c>
      <c r="T32" s="189" t="str">
        <f>IFERROR(IF($D$6=Assumptions_GEN!$B$133,"",IF($B32='V Form C-RW'!$B33,('V Form C-RW'!AQ33),"check inputs"))*$R32,"")</f>
        <v/>
      </c>
      <c r="U32" s="189" t="str">
        <f>IFERROR(IF($D$6=Assumptions_GEN!$B$133,"",IF($B32='V Form C-RW'!$B33,('V Form C-RW'!AR33),"check inputs"))*$R32,"")</f>
        <v/>
      </c>
      <c r="V32" s="260" t="str">
        <f>IF($D$6=Assumptions_GEN!$B$133,"",IF($B32='V Form C-RW'!$B33,('V Form C-RW'!AT33),"check inputs"))</f>
        <v/>
      </c>
      <c r="W32" s="264"/>
      <c r="X32" s="189" t="str">
        <f>IFERROR(((W32/$W$54)*'Indirect Costs Calc (VT-Indire)'!$L$12),"")</f>
        <v/>
      </c>
      <c r="Y32" s="265">
        <f t="shared" si="2"/>
        <v>0</v>
      </c>
      <c r="Z32" s="264"/>
      <c r="AA32" s="189" t="str">
        <f>IFERROR((Z32/$Z$54)*'Indirect Costs Calc (VT-Indire)'!$M$12,"")</f>
        <v/>
      </c>
      <c r="AB32" s="265">
        <f t="shared" si="3"/>
        <v>0</v>
      </c>
      <c r="AC32" s="267">
        <f t="shared" si="4"/>
        <v>0</v>
      </c>
      <c r="AD32" s="189">
        <f t="shared" si="5"/>
        <v>0</v>
      </c>
      <c r="AE32" s="265">
        <f t="shared" si="6"/>
        <v>0</v>
      </c>
      <c r="AF32" s="271" t="str">
        <f t="shared" si="7"/>
        <v/>
      </c>
      <c r="AG32" s="190" t="str">
        <f t="shared" si="8"/>
        <v/>
      </c>
      <c r="AH32" s="190" t="str">
        <f t="shared" si="9"/>
        <v/>
      </c>
      <c r="AI32" s="272" t="str">
        <f t="shared" si="10"/>
        <v/>
      </c>
      <c r="AJ32" s="270"/>
      <c r="AK32" s="65"/>
      <c r="AL32" s="316"/>
      <c r="AM32" s="317"/>
      <c r="AN32" s="317"/>
      <c r="AO32" s="317"/>
      <c r="AP32" s="317"/>
      <c r="AQ32" s="320"/>
      <c r="AR32" s="320"/>
      <c r="AS32" s="319"/>
      <c r="AT32" s="253"/>
      <c r="AU32" s="253" t="str">
        <f t="shared" si="11"/>
        <v/>
      </c>
      <c r="AV32" s="253"/>
    </row>
    <row r="33" spans="1:48" s="286" customFormat="1" ht="30" customHeight="1" x14ac:dyDescent="0.25">
      <c r="A33" s="69">
        <f t="shared" si="0"/>
        <v>20</v>
      </c>
      <c r="B33" s="67" t="str">
        <f>IF($D$6=Assumptions_GEN!$B$133,"",'V Form C-RW'!B34)</f>
        <v>..20.RW.</v>
      </c>
      <c r="C33" s="67" t="str">
        <f>IF($D$6=Assumptions_GEN!$B$133,"",'V Form C-RW'!G34)</f>
        <v>&lt;select asset type or input text&gt;</v>
      </c>
      <c r="D33" s="67" t="str">
        <f>IF($D$6=Assumptions_GEN!$B$133,"",IF(ISBLANK('V Form C-RW'!H34),"",'V Form C-RW'!H34))</f>
        <v/>
      </c>
      <c r="E33" s="67" t="str">
        <f>IF($D$6=Assumptions_GEN!$B$133,"",IF(ISBLANK('V Form C-RW'!I34),"",'V Form C-RW'!I34))</f>
        <v/>
      </c>
      <c r="F33" s="67" t="str">
        <f>IF($D$6=Assumptions_GEN!$B$133,"",IF(ISBLANK('V Form C-RW'!J34),"",'V Form C-RW'!J34))</f>
        <v/>
      </c>
      <c r="G33" s="67" t="str">
        <f>IF($D$6=Assumptions_GEN!$B$133,"",IF(ISBLANK('V Form C-RW'!K34),"",'V Form C-RW'!K34))</f>
        <v/>
      </c>
      <c r="H33" s="67" t="str">
        <f>IF($D$6=Assumptions_GEN!$B$133,"",IF(ISBLANK('V Form C-RW'!L34),"",'V Form C-RW'!L34))</f>
        <v/>
      </c>
      <c r="I33" s="281" t="str">
        <f>IF($D$6=Assumptions_GEN!$B$133,"",IF(ISBLANK('V Form C-RW'!M34),"",'V Form C-RW'!M34))</f>
        <v/>
      </c>
      <c r="J33" s="281" t="str">
        <f>IF($D$6=Assumptions_GEN!$B$133,"",IF(ISBLANK('V Form C-RW'!N34),"",'V Form C-RW'!N34))</f>
        <v/>
      </c>
      <c r="K33" s="281" t="str">
        <f>IF($D$6=Assumptions_GEN!$B$133,"",IF(ISBLANK('V Form C-RW'!O34),"",'V Form C-RW'!O34))</f>
        <v/>
      </c>
      <c r="L33" s="281" t="str">
        <f>IF($D$6=Assumptions_GEN!$B$133,"",IF(ISBLANK('V Form C-RW'!P34),"",'V Form C-RW'!P34))</f>
        <v/>
      </c>
      <c r="M33" s="67" t="str">
        <f>IF($D$6=Assumptions_GEN!$B$133,"",IF(ISBLANK('V Form C-RW'!Q34),"",'V Form C-RW'!Q34))</f>
        <v/>
      </c>
      <c r="N33" s="67" t="str">
        <f>IF($D$6=Assumptions_GEN!$B$133,"",IF(ISBLANK('V Form C-RW'!R34),"",'V Form C-RW'!R34))</f>
        <v/>
      </c>
      <c r="O33" s="67" t="str">
        <f>IF($D$6=Assumptions_GEN!$B$133,"",IF(ISBLANK('V Form C-RW'!S34),"",'V Form C-RW'!S34))</f>
        <v/>
      </c>
      <c r="P33" s="68" t="str">
        <f>IF($D$6=Assumptions_GEN!$B$133,"",IF(ISBLANK('V Form C-RW'!U34),"",'V Form C-RW'!U34))</f>
        <v>&lt;select treatment ID or input text&gt;</v>
      </c>
      <c r="Q33" s="67" t="str">
        <f>IF($D$6=Assumptions_GEN!$B$133,"",IF(ISBLANK('V Form C-RW'!V34),"",'V Form C-RW'!AM34))</f>
        <v/>
      </c>
      <c r="R33" s="189" t="str">
        <f>IF($D$6=Assumptions_GEN!$B$133,"",IF($B33='V Form C-RW'!$B34,('V Form C-RW'!AO34),"check inputs"))</f>
        <v/>
      </c>
      <c r="S33" s="189" t="str">
        <f>IFERROR(IF($D$6=Assumptions_GEN!$B$133,"",IF($B33='V Form C-RW'!$B34,('V Form C-RW'!AP34),"check inputs"))*$R33,"")</f>
        <v/>
      </c>
      <c r="T33" s="189" t="str">
        <f>IFERROR(IF($D$6=Assumptions_GEN!$B$133,"",IF($B33='V Form C-RW'!$B34,('V Form C-RW'!AQ34),"check inputs"))*$R33,"")</f>
        <v/>
      </c>
      <c r="U33" s="189" t="str">
        <f>IFERROR(IF($D$6=Assumptions_GEN!$B$133,"",IF($B33='V Form C-RW'!$B34,('V Form C-RW'!AR34),"check inputs"))*$R33,"")</f>
        <v/>
      </c>
      <c r="V33" s="260" t="str">
        <f>IF($D$6=Assumptions_GEN!$B$133,"",IF($B33='V Form C-RW'!$B34,('V Form C-RW'!AT34),"check inputs"))</f>
        <v/>
      </c>
      <c r="W33" s="264"/>
      <c r="X33" s="189" t="str">
        <f>IFERROR(((W33/$W$54)*'Indirect Costs Calc (VT-Indire)'!$L$12),"")</f>
        <v/>
      </c>
      <c r="Y33" s="265">
        <f t="shared" si="2"/>
        <v>0</v>
      </c>
      <c r="Z33" s="264"/>
      <c r="AA33" s="189" t="str">
        <f>IFERROR((Z33/$Z$54)*'Indirect Costs Calc (VT-Indire)'!$M$12,"")</f>
        <v/>
      </c>
      <c r="AB33" s="265">
        <f t="shared" si="3"/>
        <v>0</v>
      </c>
      <c r="AC33" s="267">
        <f t="shared" si="4"/>
        <v>0</v>
      </c>
      <c r="AD33" s="189">
        <f t="shared" si="5"/>
        <v>0</v>
      </c>
      <c r="AE33" s="265">
        <f t="shared" si="6"/>
        <v>0</v>
      </c>
      <c r="AF33" s="271" t="str">
        <f t="shared" si="7"/>
        <v/>
      </c>
      <c r="AG33" s="190" t="str">
        <f t="shared" si="8"/>
        <v/>
      </c>
      <c r="AH33" s="190" t="str">
        <f t="shared" si="9"/>
        <v/>
      </c>
      <c r="AI33" s="272" t="str">
        <f t="shared" si="10"/>
        <v/>
      </c>
      <c r="AJ33" s="270"/>
      <c r="AK33" s="65"/>
      <c r="AL33" s="316"/>
      <c r="AM33" s="317"/>
      <c r="AN33" s="317"/>
      <c r="AO33" s="317"/>
      <c r="AP33" s="317"/>
      <c r="AQ33" s="317"/>
      <c r="AR33" s="317"/>
      <c r="AS33" s="319"/>
      <c r="AT33" s="314"/>
      <c r="AU33" s="253" t="str">
        <f t="shared" si="11"/>
        <v/>
      </c>
      <c r="AV33" s="253"/>
    </row>
    <row r="34" spans="1:48" s="286" customFormat="1" ht="30" customHeight="1" x14ac:dyDescent="0.25">
      <c r="A34" s="69">
        <f t="shared" si="0"/>
        <v>21</v>
      </c>
      <c r="B34" s="67" t="str">
        <f>IF($D$6=Assumptions_GEN!$B$133,"",'V Form C-RW'!B35)</f>
        <v>..21.RW.</v>
      </c>
      <c r="C34" s="67" t="str">
        <f>IF($D$6=Assumptions_GEN!$B$133,"",'V Form C-RW'!G35)</f>
        <v>&lt;select asset type or input text&gt;</v>
      </c>
      <c r="D34" s="67" t="str">
        <f>IF($D$6=Assumptions_GEN!$B$133,"",IF(ISBLANK('V Form C-RW'!H35),"",'V Form C-RW'!H35))</f>
        <v/>
      </c>
      <c r="E34" s="67" t="str">
        <f>IF($D$6=Assumptions_GEN!$B$133,"",IF(ISBLANK('V Form C-RW'!I35),"",'V Form C-RW'!I35))</f>
        <v/>
      </c>
      <c r="F34" s="67" t="str">
        <f>IF($D$6=Assumptions_GEN!$B$133,"",IF(ISBLANK('V Form C-RW'!J35),"",'V Form C-RW'!J35))</f>
        <v/>
      </c>
      <c r="G34" s="67" t="str">
        <f>IF($D$6=Assumptions_GEN!$B$133,"",IF(ISBLANK('V Form C-RW'!K35),"",'V Form C-RW'!K35))</f>
        <v/>
      </c>
      <c r="H34" s="67" t="str">
        <f>IF($D$6=Assumptions_GEN!$B$133,"",IF(ISBLANK('V Form C-RW'!L35),"",'V Form C-RW'!L35))</f>
        <v/>
      </c>
      <c r="I34" s="281" t="str">
        <f>IF($D$6=Assumptions_GEN!$B$133,"",IF(ISBLANK('V Form C-RW'!M35),"",'V Form C-RW'!M35))</f>
        <v/>
      </c>
      <c r="J34" s="281" t="str">
        <f>IF($D$6=Assumptions_GEN!$B$133,"",IF(ISBLANK('V Form C-RW'!N35),"",'V Form C-RW'!N35))</f>
        <v/>
      </c>
      <c r="K34" s="281" t="str">
        <f>IF($D$6=Assumptions_GEN!$B$133,"",IF(ISBLANK('V Form C-RW'!O35),"",'V Form C-RW'!O35))</f>
        <v/>
      </c>
      <c r="L34" s="281" t="str">
        <f>IF($D$6=Assumptions_GEN!$B$133,"",IF(ISBLANK('V Form C-RW'!P35),"",'V Form C-RW'!P35))</f>
        <v/>
      </c>
      <c r="M34" s="67" t="str">
        <f>IF($D$6=Assumptions_GEN!$B$133,"",IF(ISBLANK('V Form C-RW'!Q35),"",'V Form C-RW'!Q35))</f>
        <v/>
      </c>
      <c r="N34" s="67" t="str">
        <f>IF($D$6=Assumptions_GEN!$B$133,"",IF(ISBLANK('V Form C-RW'!R35),"",'V Form C-RW'!R35))</f>
        <v/>
      </c>
      <c r="O34" s="67" t="str">
        <f>IF($D$6=Assumptions_GEN!$B$133,"",IF(ISBLANK('V Form C-RW'!S35),"",'V Form C-RW'!S35))</f>
        <v/>
      </c>
      <c r="P34" s="68" t="str">
        <f>IF($D$6=Assumptions_GEN!$B$133,"",IF(ISBLANK('V Form C-RW'!U35),"",'V Form C-RW'!U35))</f>
        <v>&lt;select treatment ID or input text&gt;</v>
      </c>
      <c r="Q34" s="67" t="str">
        <f>IF($D$6=Assumptions_GEN!$B$133,"",IF(ISBLANK('V Form C-RW'!V35),"",'V Form C-RW'!AM35))</f>
        <v/>
      </c>
      <c r="R34" s="189" t="str">
        <f>IF($D$6=Assumptions_GEN!$B$133,"",IF($B34='V Form C-RW'!$B35,('V Form C-RW'!AO35),"check inputs"))</f>
        <v/>
      </c>
      <c r="S34" s="189" t="str">
        <f>IFERROR(IF($D$6=Assumptions_GEN!$B$133,"",IF($B34='V Form C-RW'!$B35,('V Form C-RW'!AP35),"check inputs"))*$R34,"")</f>
        <v/>
      </c>
      <c r="T34" s="189" t="str">
        <f>IFERROR(IF($D$6=Assumptions_GEN!$B$133,"",IF($B34='V Form C-RW'!$B35,('V Form C-RW'!AQ35),"check inputs"))*$R34,"")</f>
        <v/>
      </c>
      <c r="U34" s="189" t="str">
        <f>IFERROR(IF($D$6=Assumptions_GEN!$B$133,"",IF($B34='V Form C-RW'!$B35,('V Form C-RW'!AR35),"check inputs"))*$R34,"")</f>
        <v/>
      </c>
      <c r="V34" s="260" t="str">
        <f>IF($D$6=Assumptions_GEN!$B$133,"",IF($B34='V Form C-RW'!$B35,('V Form C-RW'!AT35),"check inputs"))</f>
        <v/>
      </c>
      <c r="W34" s="264"/>
      <c r="X34" s="189" t="str">
        <f>IFERROR(((W34/$W$54)*'Indirect Costs Calc (VT-Indire)'!$L$12),"")</f>
        <v/>
      </c>
      <c r="Y34" s="265">
        <f t="shared" si="2"/>
        <v>0</v>
      </c>
      <c r="Z34" s="264"/>
      <c r="AA34" s="189" t="str">
        <f>IFERROR((Z34/$Z$54)*'Indirect Costs Calc (VT-Indire)'!$M$12,"")</f>
        <v/>
      </c>
      <c r="AB34" s="265">
        <f t="shared" si="3"/>
        <v>0</v>
      </c>
      <c r="AC34" s="267">
        <f t="shared" si="4"/>
        <v>0</v>
      </c>
      <c r="AD34" s="189">
        <f t="shared" si="5"/>
        <v>0</v>
      </c>
      <c r="AE34" s="265">
        <f t="shared" si="6"/>
        <v>0</v>
      </c>
      <c r="AF34" s="271" t="str">
        <f t="shared" si="7"/>
        <v/>
      </c>
      <c r="AG34" s="190" t="str">
        <f t="shared" si="8"/>
        <v/>
      </c>
      <c r="AH34" s="190" t="str">
        <f t="shared" si="9"/>
        <v/>
      </c>
      <c r="AI34" s="272" t="str">
        <f t="shared" si="10"/>
        <v/>
      </c>
      <c r="AJ34" s="270"/>
      <c r="AK34" s="65"/>
      <c r="AL34" s="316"/>
      <c r="AM34" s="317"/>
      <c r="AN34" s="317"/>
      <c r="AO34" s="317"/>
      <c r="AP34" s="317"/>
      <c r="AQ34" s="317"/>
      <c r="AR34" s="317"/>
      <c r="AS34" s="319"/>
      <c r="AT34" s="314"/>
      <c r="AU34" s="253" t="str">
        <f t="shared" si="11"/>
        <v/>
      </c>
      <c r="AV34" s="253"/>
    </row>
    <row r="35" spans="1:48" s="286" customFormat="1" ht="30" customHeight="1" x14ac:dyDescent="0.25">
      <c r="A35" s="69">
        <f t="shared" si="0"/>
        <v>22</v>
      </c>
      <c r="B35" s="67" t="str">
        <f>IF($D$6=Assumptions_GEN!$B$133,"",'V Form C-RW'!B36)</f>
        <v>..22.RW.</v>
      </c>
      <c r="C35" s="67" t="str">
        <f>IF($D$6=Assumptions_GEN!$B$133,"",'V Form C-RW'!G36)</f>
        <v>&lt;select asset type or input text&gt;</v>
      </c>
      <c r="D35" s="67" t="str">
        <f>IF($D$6=Assumptions_GEN!$B$133,"",IF(ISBLANK('V Form C-RW'!H36),"",'V Form C-RW'!H36))</f>
        <v/>
      </c>
      <c r="E35" s="67" t="str">
        <f>IF($D$6=Assumptions_GEN!$B$133,"",IF(ISBLANK('V Form C-RW'!I36),"",'V Form C-RW'!I36))</f>
        <v/>
      </c>
      <c r="F35" s="67" t="str">
        <f>IF($D$6=Assumptions_GEN!$B$133,"",IF(ISBLANK('V Form C-RW'!J36),"",'V Form C-RW'!J36))</f>
        <v/>
      </c>
      <c r="G35" s="67" t="str">
        <f>IF($D$6=Assumptions_GEN!$B$133,"",IF(ISBLANK('V Form C-RW'!K36),"",'V Form C-RW'!K36))</f>
        <v/>
      </c>
      <c r="H35" s="67" t="str">
        <f>IF($D$6=Assumptions_GEN!$B$133,"",IF(ISBLANK('V Form C-RW'!L36),"",'V Form C-RW'!L36))</f>
        <v/>
      </c>
      <c r="I35" s="281" t="str">
        <f>IF($D$6=Assumptions_GEN!$B$133,"",IF(ISBLANK('V Form C-RW'!M36),"",'V Form C-RW'!M36))</f>
        <v/>
      </c>
      <c r="J35" s="281" t="str">
        <f>IF($D$6=Assumptions_GEN!$B$133,"",IF(ISBLANK('V Form C-RW'!N36),"",'V Form C-RW'!N36))</f>
        <v/>
      </c>
      <c r="K35" s="281" t="str">
        <f>IF($D$6=Assumptions_GEN!$B$133,"",IF(ISBLANK('V Form C-RW'!O36),"",'V Form C-RW'!O36))</f>
        <v/>
      </c>
      <c r="L35" s="281" t="str">
        <f>IF($D$6=Assumptions_GEN!$B$133,"",IF(ISBLANK('V Form C-RW'!P36),"",'V Form C-RW'!P36))</f>
        <v/>
      </c>
      <c r="M35" s="67" t="str">
        <f>IF($D$6=Assumptions_GEN!$B$133,"",IF(ISBLANK('V Form C-RW'!Q36),"",'V Form C-RW'!Q36))</f>
        <v/>
      </c>
      <c r="N35" s="67" t="str">
        <f>IF($D$6=Assumptions_GEN!$B$133,"",IF(ISBLANK('V Form C-RW'!R36),"",'V Form C-RW'!R36))</f>
        <v/>
      </c>
      <c r="O35" s="67" t="str">
        <f>IF($D$6=Assumptions_GEN!$B$133,"",IF(ISBLANK('V Form C-RW'!S36),"",'V Form C-RW'!S36))</f>
        <v/>
      </c>
      <c r="P35" s="68" t="str">
        <f>IF($D$6=Assumptions_GEN!$B$133,"",IF(ISBLANK('V Form C-RW'!U36),"",'V Form C-RW'!U36))</f>
        <v>&lt;select treatment ID or input text&gt;</v>
      </c>
      <c r="Q35" s="67" t="str">
        <f>IF($D$6=Assumptions_GEN!$B$133,"",IF(ISBLANK('V Form C-RW'!V36),"",'V Form C-RW'!AM36))</f>
        <v/>
      </c>
      <c r="R35" s="189" t="str">
        <f>IF($D$6=Assumptions_GEN!$B$133,"",IF($B35='V Form C-RW'!$B36,('V Form C-RW'!AO36),"check inputs"))</f>
        <v/>
      </c>
      <c r="S35" s="189" t="str">
        <f>IFERROR(IF($D$6=Assumptions_GEN!$B$133,"",IF($B35='V Form C-RW'!$B36,('V Form C-RW'!AP36),"check inputs"))*$R35,"")</f>
        <v/>
      </c>
      <c r="T35" s="189" t="str">
        <f>IFERROR(IF($D$6=Assumptions_GEN!$B$133,"",IF($B35='V Form C-RW'!$B36,('V Form C-RW'!AQ36),"check inputs"))*$R35,"")</f>
        <v/>
      </c>
      <c r="U35" s="189" t="str">
        <f>IFERROR(IF($D$6=Assumptions_GEN!$B$133,"",IF($B35='V Form C-RW'!$B36,('V Form C-RW'!AR36),"check inputs"))*$R35,"")</f>
        <v/>
      </c>
      <c r="V35" s="260" t="str">
        <f>IF($D$6=Assumptions_GEN!$B$133,"",IF($B35='V Form C-RW'!$B36,('V Form C-RW'!AT36),"check inputs"))</f>
        <v/>
      </c>
      <c r="W35" s="264"/>
      <c r="X35" s="189" t="str">
        <f>IFERROR(((W35/$W$54)*'Indirect Costs Calc (VT-Indire)'!$L$12),"")</f>
        <v/>
      </c>
      <c r="Y35" s="265">
        <f t="shared" si="2"/>
        <v>0</v>
      </c>
      <c r="Z35" s="264"/>
      <c r="AA35" s="189" t="str">
        <f>IFERROR((Z35/$Z$54)*'Indirect Costs Calc (VT-Indire)'!$M$12,"")</f>
        <v/>
      </c>
      <c r="AB35" s="265">
        <f t="shared" si="3"/>
        <v>0</v>
      </c>
      <c r="AC35" s="267">
        <f t="shared" si="4"/>
        <v>0</v>
      </c>
      <c r="AD35" s="189">
        <f t="shared" si="5"/>
        <v>0</v>
      </c>
      <c r="AE35" s="265">
        <f t="shared" si="6"/>
        <v>0</v>
      </c>
      <c r="AF35" s="271" t="str">
        <f t="shared" si="7"/>
        <v/>
      </c>
      <c r="AG35" s="190" t="str">
        <f t="shared" si="8"/>
        <v/>
      </c>
      <c r="AH35" s="190" t="str">
        <f t="shared" si="9"/>
        <v/>
      </c>
      <c r="AI35" s="272" t="str">
        <f t="shared" si="10"/>
        <v/>
      </c>
      <c r="AJ35" s="270"/>
      <c r="AK35" s="65"/>
      <c r="AL35" s="316"/>
      <c r="AM35" s="317"/>
      <c r="AN35" s="317"/>
      <c r="AO35" s="317"/>
      <c r="AP35" s="317"/>
      <c r="AQ35" s="317"/>
      <c r="AR35" s="317"/>
      <c r="AS35" s="319"/>
      <c r="AT35" s="314"/>
      <c r="AU35" s="253" t="str">
        <f t="shared" si="11"/>
        <v/>
      </c>
      <c r="AV35" s="253"/>
    </row>
    <row r="36" spans="1:48" s="286" customFormat="1" ht="30" customHeight="1" x14ac:dyDescent="0.25">
      <c r="A36" s="69">
        <f t="shared" si="0"/>
        <v>23</v>
      </c>
      <c r="B36" s="67" t="str">
        <f>IF($D$6=Assumptions_GEN!$B$133,"",'V Form C-RW'!B37)</f>
        <v>..23.RW.</v>
      </c>
      <c r="C36" s="67" t="str">
        <f>IF($D$6=Assumptions_GEN!$B$133,"",'V Form C-RW'!G37)</f>
        <v>&lt;select asset type or input text&gt;</v>
      </c>
      <c r="D36" s="67" t="str">
        <f>IF($D$6=Assumptions_GEN!$B$133,"",IF(ISBLANK('V Form C-RW'!H37),"",'V Form C-RW'!H37))</f>
        <v/>
      </c>
      <c r="E36" s="67" t="str">
        <f>IF($D$6=Assumptions_GEN!$B$133,"",IF(ISBLANK('V Form C-RW'!I37),"",'V Form C-RW'!I37))</f>
        <v/>
      </c>
      <c r="F36" s="67" t="str">
        <f>IF($D$6=Assumptions_GEN!$B$133,"",IF(ISBLANK('V Form C-RW'!J37),"",'V Form C-RW'!J37))</f>
        <v/>
      </c>
      <c r="G36" s="67" t="str">
        <f>IF($D$6=Assumptions_GEN!$B$133,"",IF(ISBLANK('V Form C-RW'!K37),"",'V Form C-RW'!K37))</f>
        <v/>
      </c>
      <c r="H36" s="67" t="str">
        <f>IF($D$6=Assumptions_GEN!$B$133,"",IF(ISBLANK('V Form C-RW'!L37),"",'V Form C-RW'!L37))</f>
        <v/>
      </c>
      <c r="I36" s="281" t="str">
        <f>IF($D$6=Assumptions_GEN!$B$133,"",IF(ISBLANK('V Form C-RW'!M37),"",'V Form C-RW'!M37))</f>
        <v/>
      </c>
      <c r="J36" s="281" t="str">
        <f>IF($D$6=Assumptions_GEN!$B$133,"",IF(ISBLANK('V Form C-RW'!N37),"",'V Form C-RW'!N37))</f>
        <v/>
      </c>
      <c r="K36" s="281" t="str">
        <f>IF($D$6=Assumptions_GEN!$B$133,"",IF(ISBLANK('V Form C-RW'!O37),"",'V Form C-RW'!O37))</f>
        <v/>
      </c>
      <c r="L36" s="281" t="str">
        <f>IF($D$6=Assumptions_GEN!$B$133,"",IF(ISBLANK('V Form C-RW'!P37),"",'V Form C-RW'!P37))</f>
        <v/>
      </c>
      <c r="M36" s="67" t="str">
        <f>IF($D$6=Assumptions_GEN!$B$133,"",IF(ISBLANK('V Form C-RW'!Q37),"",'V Form C-RW'!Q37))</f>
        <v/>
      </c>
      <c r="N36" s="67" t="str">
        <f>IF($D$6=Assumptions_GEN!$B$133,"",IF(ISBLANK('V Form C-RW'!R37),"",'V Form C-RW'!R37))</f>
        <v/>
      </c>
      <c r="O36" s="67" t="str">
        <f>IF($D$6=Assumptions_GEN!$B$133,"",IF(ISBLANK('V Form C-RW'!S37),"",'V Form C-RW'!S37))</f>
        <v/>
      </c>
      <c r="P36" s="68" t="str">
        <f>IF($D$6=Assumptions_GEN!$B$133,"",IF(ISBLANK('V Form C-RW'!U37),"",'V Form C-RW'!U37))</f>
        <v>&lt;select treatment ID or input text&gt;</v>
      </c>
      <c r="Q36" s="67" t="str">
        <f>IF($D$6=Assumptions_GEN!$B$133,"",IF(ISBLANK('V Form C-RW'!V37),"",'V Form C-RW'!AM37))</f>
        <v/>
      </c>
      <c r="R36" s="189" t="str">
        <f>IF($D$6=Assumptions_GEN!$B$133,"",IF($B36='V Form C-RW'!$B37,('V Form C-RW'!AO37),"check inputs"))</f>
        <v/>
      </c>
      <c r="S36" s="189" t="str">
        <f>IFERROR(IF($D$6=Assumptions_GEN!$B$133,"",IF($B36='V Form C-RW'!$B37,('V Form C-RW'!AP37),"check inputs"))*$R36,"")</f>
        <v/>
      </c>
      <c r="T36" s="189" t="str">
        <f>IFERROR(IF($D$6=Assumptions_GEN!$B$133,"",IF($B36='V Form C-RW'!$B37,('V Form C-RW'!AQ37),"check inputs"))*$R36,"")</f>
        <v/>
      </c>
      <c r="U36" s="189" t="str">
        <f>IFERROR(IF($D$6=Assumptions_GEN!$B$133,"",IF($B36='V Form C-RW'!$B37,('V Form C-RW'!AR37),"check inputs"))*$R36,"")</f>
        <v/>
      </c>
      <c r="V36" s="260" t="str">
        <f>IF($D$6=Assumptions_GEN!$B$133,"",IF($B36='V Form C-RW'!$B37,('V Form C-RW'!AT37),"check inputs"))</f>
        <v/>
      </c>
      <c r="W36" s="264"/>
      <c r="X36" s="189" t="str">
        <f>IFERROR(((W36/$W$54)*'Indirect Costs Calc (VT-Indire)'!$L$12),"")</f>
        <v/>
      </c>
      <c r="Y36" s="265">
        <f t="shared" si="2"/>
        <v>0</v>
      </c>
      <c r="Z36" s="264"/>
      <c r="AA36" s="189" t="str">
        <f>IFERROR((Z36/$Z$54)*'Indirect Costs Calc (VT-Indire)'!$M$12,"")</f>
        <v/>
      </c>
      <c r="AB36" s="265">
        <f t="shared" si="3"/>
        <v>0</v>
      </c>
      <c r="AC36" s="267">
        <f t="shared" si="4"/>
        <v>0</v>
      </c>
      <c r="AD36" s="189">
        <f t="shared" si="5"/>
        <v>0</v>
      </c>
      <c r="AE36" s="265">
        <f t="shared" si="6"/>
        <v>0</v>
      </c>
      <c r="AF36" s="271" t="str">
        <f t="shared" si="7"/>
        <v/>
      </c>
      <c r="AG36" s="190" t="str">
        <f t="shared" si="8"/>
        <v/>
      </c>
      <c r="AH36" s="190" t="str">
        <f t="shared" si="9"/>
        <v/>
      </c>
      <c r="AI36" s="272" t="str">
        <f t="shared" si="10"/>
        <v/>
      </c>
      <c r="AJ36" s="270"/>
      <c r="AK36" s="65"/>
      <c r="AL36" s="316"/>
      <c r="AM36" s="317"/>
      <c r="AN36" s="317"/>
      <c r="AO36" s="317"/>
      <c r="AP36" s="317"/>
      <c r="AQ36" s="317"/>
      <c r="AR36" s="317"/>
      <c r="AS36" s="319"/>
      <c r="AT36" s="314"/>
      <c r="AU36" s="253" t="str">
        <f t="shared" si="11"/>
        <v/>
      </c>
      <c r="AV36" s="253"/>
    </row>
    <row r="37" spans="1:48" s="286" customFormat="1" ht="30" customHeight="1" x14ac:dyDescent="0.25">
      <c r="A37" s="69">
        <f t="shared" si="0"/>
        <v>24</v>
      </c>
      <c r="B37" s="67" t="str">
        <f>IF($D$6=Assumptions_GEN!$B$133,"",'V Form C-RW'!B38)</f>
        <v>..24.RW.</v>
      </c>
      <c r="C37" s="67" t="str">
        <f>IF($D$6=Assumptions_GEN!$B$133,"",'V Form C-RW'!G38)</f>
        <v>&lt;select asset type or input text&gt;</v>
      </c>
      <c r="D37" s="67" t="str">
        <f>IF($D$6=Assumptions_GEN!$B$133,"",IF(ISBLANK('V Form C-RW'!H38),"",'V Form C-RW'!H38))</f>
        <v/>
      </c>
      <c r="E37" s="67" t="str">
        <f>IF($D$6=Assumptions_GEN!$B$133,"",IF(ISBLANK('V Form C-RW'!I38),"",'V Form C-RW'!I38))</f>
        <v/>
      </c>
      <c r="F37" s="67" t="str">
        <f>IF($D$6=Assumptions_GEN!$B$133,"",IF(ISBLANK('V Form C-RW'!J38),"",'V Form C-RW'!J38))</f>
        <v/>
      </c>
      <c r="G37" s="67" t="str">
        <f>IF($D$6=Assumptions_GEN!$B$133,"",IF(ISBLANK('V Form C-RW'!K38),"",'V Form C-RW'!K38))</f>
        <v/>
      </c>
      <c r="H37" s="67" t="str">
        <f>IF($D$6=Assumptions_GEN!$B$133,"",IF(ISBLANK('V Form C-RW'!L38),"",'V Form C-RW'!L38))</f>
        <v/>
      </c>
      <c r="I37" s="281" t="str">
        <f>IF($D$6=Assumptions_GEN!$B$133,"",IF(ISBLANK('V Form C-RW'!M38),"",'V Form C-RW'!M38))</f>
        <v/>
      </c>
      <c r="J37" s="281" t="str">
        <f>IF($D$6=Assumptions_GEN!$B$133,"",IF(ISBLANK('V Form C-RW'!N38),"",'V Form C-RW'!N38))</f>
        <v/>
      </c>
      <c r="K37" s="281" t="str">
        <f>IF($D$6=Assumptions_GEN!$B$133,"",IF(ISBLANK('V Form C-RW'!O38),"",'V Form C-RW'!O38))</f>
        <v/>
      </c>
      <c r="L37" s="281" t="str">
        <f>IF($D$6=Assumptions_GEN!$B$133,"",IF(ISBLANK('V Form C-RW'!P38),"",'V Form C-RW'!P38))</f>
        <v/>
      </c>
      <c r="M37" s="67" t="str">
        <f>IF($D$6=Assumptions_GEN!$B$133,"",IF(ISBLANK('V Form C-RW'!Q38),"",'V Form C-RW'!Q38))</f>
        <v/>
      </c>
      <c r="N37" s="67" t="str">
        <f>IF($D$6=Assumptions_GEN!$B$133,"",IF(ISBLANK('V Form C-RW'!R38),"",'V Form C-RW'!R38))</f>
        <v/>
      </c>
      <c r="O37" s="67" t="str">
        <f>IF($D$6=Assumptions_GEN!$B$133,"",IF(ISBLANK('V Form C-RW'!S38),"",'V Form C-RW'!S38))</f>
        <v/>
      </c>
      <c r="P37" s="68" t="str">
        <f>IF($D$6=Assumptions_GEN!$B$133,"",IF(ISBLANK('V Form C-RW'!U38),"",'V Form C-RW'!U38))</f>
        <v>&lt;select treatment ID or input text&gt;</v>
      </c>
      <c r="Q37" s="67" t="str">
        <f>IF($D$6=Assumptions_GEN!$B$133,"",IF(ISBLANK('V Form C-RW'!V38),"",'V Form C-RW'!AM38))</f>
        <v/>
      </c>
      <c r="R37" s="189" t="str">
        <f>IF($D$6=Assumptions_GEN!$B$133,"",IF($B37='V Form C-RW'!$B38,('V Form C-RW'!AO38),"check inputs"))</f>
        <v/>
      </c>
      <c r="S37" s="189" t="str">
        <f>IFERROR(IF($D$6=Assumptions_GEN!$B$133,"",IF($B37='V Form C-RW'!$B38,('V Form C-RW'!AP38),"check inputs"))*$R37,"")</f>
        <v/>
      </c>
      <c r="T37" s="189" t="str">
        <f>IFERROR(IF($D$6=Assumptions_GEN!$B$133,"",IF($B37='V Form C-RW'!$B38,('V Form C-RW'!AQ38),"check inputs"))*$R37,"")</f>
        <v/>
      </c>
      <c r="U37" s="189" t="str">
        <f>IFERROR(IF($D$6=Assumptions_GEN!$B$133,"",IF($B37='V Form C-RW'!$B38,('V Form C-RW'!AR38),"check inputs"))*$R37,"")</f>
        <v/>
      </c>
      <c r="V37" s="260" t="str">
        <f>IF($D$6=Assumptions_GEN!$B$133,"",IF($B37='V Form C-RW'!$B38,('V Form C-RW'!AT38),"check inputs"))</f>
        <v/>
      </c>
      <c r="W37" s="264"/>
      <c r="X37" s="189" t="str">
        <f>IFERROR(((W37/$W$54)*'Indirect Costs Calc (VT-Indire)'!$L$12),"")</f>
        <v/>
      </c>
      <c r="Y37" s="265">
        <f t="shared" si="2"/>
        <v>0</v>
      </c>
      <c r="Z37" s="264"/>
      <c r="AA37" s="189" t="str">
        <f>IFERROR((Z37/$Z$54)*'Indirect Costs Calc (VT-Indire)'!$M$12,"")</f>
        <v/>
      </c>
      <c r="AB37" s="265">
        <f t="shared" si="3"/>
        <v>0</v>
      </c>
      <c r="AC37" s="267">
        <f t="shared" si="4"/>
        <v>0</v>
      </c>
      <c r="AD37" s="189">
        <f t="shared" si="5"/>
        <v>0</v>
      </c>
      <c r="AE37" s="265">
        <f t="shared" si="6"/>
        <v>0</v>
      </c>
      <c r="AF37" s="271" t="str">
        <f t="shared" si="7"/>
        <v/>
      </c>
      <c r="AG37" s="190" t="str">
        <f t="shared" si="8"/>
        <v/>
      </c>
      <c r="AH37" s="190" t="str">
        <f t="shared" si="9"/>
        <v/>
      </c>
      <c r="AI37" s="272" t="str">
        <f t="shared" si="10"/>
        <v/>
      </c>
      <c r="AJ37" s="270"/>
      <c r="AK37" s="65"/>
      <c r="AL37" s="316"/>
      <c r="AM37" s="317"/>
      <c r="AN37" s="317"/>
      <c r="AO37" s="317"/>
      <c r="AP37" s="317"/>
      <c r="AQ37" s="317"/>
      <c r="AR37" s="317"/>
      <c r="AS37" s="319"/>
      <c r="AT37" s="314"/>
      <c r="AU37" s="253" t="str">
        <f t="shared" si="11"/>
        <v/>
      </c>
      <c r="AV37" s="253"/>
    </row>
    <row r="38" spans="1:48" s="286" customFormat="1" ht="30" customHeight="1" x14ac:dyDescent="0.25">
      <c r="A38" s="69">
        <f t="shared" si="0"/>
        <v>25</v>
      </c>
      <c r="B38" s="67" t="str">
        <f>IF($D$6=Assumptions_GEN!$B$133,"",'V Form C-RW'!B39)</f>
        <v>..25.RW.</v>
      </c>
      <c r="C38" s="67" t="str">
        <f>IF($D$6=Assumptions_GEN!$B$133,"",'V Form C-RW'!G39)</f>
        <v>&lt;select asset type or input text&gt;</v>
      </c>
      <c r="D38" s="67" t="str">
        <f>IF($D$6=Assumptions_GEN!$B$133,"",IF(ISBLANK('V Form C-RW'!H39),"",'V Form C-RW'!H39))</f>
        <v/>
      </c>
      <c r="E38" s="67" t="str">
        <f>IF($D$6=Assumptions_GEN!$B$133,"",IF(ISBLANK('V Form C-RW'!I39),"",'V Form C-RW'!I39))</f>
        <v/>
      </c>
      <c r="F38" s="67" t="str">
        <f>IF($D$6=Assumptions_GEN!$B$133,"",IF(ISBLANK('V Form C-RW'!J39),"",'V Form C-RW'!J39))</f>
        <v/>
      </c>
      <c r="G38" s="67" t="str">
        <f>IF($D$6=Assumptions_GEN!$B$133,"",IF(ISBLANK('V Form C-RW'!K39),"",'V Form C-RW'!K39))</f>
        <v/>
      </c>
      <c r="H38" s="67" t="str">
        <f>IF($D$6=Assumptions_GEN!$B$133,"",IF(ISBLANK('V Form C-RW'!L39),"",'V Form C-RW'!L39))</f>
        <v/>
      </c>
      <c r="I38" s="281" t="str">
        <f>IF($D$6=Assumptions_GEN!$B$133,"",IF(ISBLANK('V Form C-RW'!M39),"",'V Form C-RW'!M39))</f>
        <v/>
      </c>
      <c r="J38" s="281" t="str">
        <f>IF($D$6=Assumptions_GEN!$B$133,"",IF(ISBLANK('V Form C-RW'!N39),"",'V Form C-RW'!N39))</f>
        <v/>
      </c>
      <c r="K38" s="281" t="str">
        <f>IF($D$6=Assumptions_GEN!$B$133,"",IF(ISBLANK('V Form C-RW'!O39),"",'V Form C-RW'!O39))</f>
        <v/>
      </c>
      <c r="L38" s="281" t="str">
        <f>IF($D$6=Assumptions_GEN!$B$133,"",IF(ISBLANK('V Form C-RW'!P39),"",'V Form C-RW'!P39))</f>
        <v/>
      </c>
      <c r="M38" s="67" t="str">
        <f>IF($D$6=Assumptions_GEN!$B$133,"",IF(ISBLANK('V Form C-RW'!Q39),"",'V Form C-RW'!Q39))</f>
        <v/>
      </c>
      <c r="N38" s="67" t="str">
        <f>IF($D$6=Assumptions_GEN!$B$133,"",IF(ISBLANK('V Form C-RW'!R39),"",'V Form C-RW'!R39))</f>
        <v/>
      </c>
      <c r="O38" s="67" t="str">
        <f>IF($D$6=Assumptions_GEN!$B$133,"",IF(ISBLANK('V Form C-RW'!S39),"",'V Form C-RW'!S39))</f>
        <v/>
      </c>
      <c r="P38" s="68" t="str">
        <f>IF($D$6=Assumptions_GEN!$B$133,"",IF(ISBLANK('V Form C-RW'!U39),"",'V Form C-RW'!U39))</f>
        <v>&lt;select treatment ID or input text&gt;</v>
      </c>
      <c r="Q38" s="67" t="str">
        <f>IF($D$6=Assumptions_GEN!$B$133,"",IF(ISBLANK('V Form C-RW'!V39),"",'V Form C-RW'!AM39))</f>
        <v/>
      </c>
      <c r="R38" s="189" t="str">
        <f>IF($D$6=Assumptions_GEN!$B$133,"",IF($B38='V Form C-RW'!$B39,('V Form C-RW'!AO39),"check inputs"))</f>
        <v/>
      </c>
      <c r="S38" s="189" t="str">
        <f>IFERROR(IF($D$6=Assumptions_GEN!$B$133,"",IF($B38='V Form C-RW'!$B39,('V Form C-RW'!AP39),"check inputs"))*$R38,"")</f>
        <v/>
      </c>
      <c r="T38" s="189" t="str">
        <f>IFERROR(IF($D$6=Assumptions_GEN!$B$133,"",IF($B38='V Form C-RW'!$B39,('V Form C-RW'!AQ39),"check inputs"))*$R38,"")</f>
        <v/>
      </c>
      <c r="U38" s="189" t="str">
        <f>IFERROR(IF($D$6=Assumptions_GEN!$B$133,"",IF($B38='V Form C-RW'!$B39,('V Form C-RW'!AR39),"check inputs"))*$R38,"")</f>
        <v/>
      </c>
      <c r="V38" s="260" t="str">
        <f>IF($D$6=Assumptions_GEN!$B$133,"",IF($B38='V Form C-RW'!$B39,('V Form C-RW'!AT39),"check inputs"))</f>
        <v/>
      </c>
      <c r="W38" s="264"/>
      <c r="X38" s="189" t="str">
        <f>IFERROR(((W38/$W$54)*'Indirect Costs Calc (VT-Indire)'!$L$12),"")</f>
        <v/>
      </c>
      <c r="Y38" s="265">
        <f t="shared" si="2"/>
        <v>0</v>
      </c>
      <c r="Z38" s="264"/>
      <c r="AA38" s="189" t="str">
        <f>IFERROR((Z38/$Z$54)*'Indirect Costs Calc (VT-Indire)'!$M$12,"")</f>
        <v/>
      </c>
      <c r="AB38" s="265">
        <f t="shared" si="3"/>
        <v>0</v>
      </c>
      <c r="AC38" s="267">
        <f t="shared" si="4"/>
        <v>0</v>
      </c>
      <c r="AD38" s="189">
        <f t="shared" si="5"/>
        <v>0</v>
      </c>
      <c r="AE38" s="265">
        <f t="shared" si="6"/>
        <v>0</v>
      </c>
      <c r="AF38" s="271" t="str">
        <f t="shared" si="7"/>
        <v/>
      </c>
      <c r="AG38" s="190" t="str">
        <f t="shared" si="8"/>
        <v/>
      </c>
      <c r="AH38" s="190" t="str">
        <f t="shared" si="9"/>
        <v/>
      </c>
      <c r="AI38" s="272" t="str">
        <f t="shared" si="10"/>
        <v/>
      </c>
      <c r="AJ38" s="270"/>
      <c r="AK38" s="65"/>
      <c r="AL38" s="316"/>
      <c r="AM38" s="317"/>
      <c r="AN38" s="317"/>
      <c r="AO38" s="317"/>
      <c r="AP38" s="317"/>
      <c r="AQ38" s="317"/>
      <c r="AR38" s="317"/>
      <c r="AS38" s="319"/>
      <c r="AT38" s="314"/>
      <c r="AU38" s="253" t="str">
        <f t="shared" si="11"/>
        <v/>
      </c>
      <c r="AV38" s="253"/>
    </row>
    <row r="39" spans="1:48" s="286" customFormat="1" ht="30" customHeight="1" x14ac:dyDescent="0.25">
      <c r="A39" s="69">
        <f t="shared" si="0"/>
        <v>26</v>
      </c>
      <c r="B39" s="67" t="str">
        <f>IF($D$6=Assumptions_GEN!$B$133,"",'V Form C-RW'!B40)</f>
        <v>..26.RW.</v>
      </c>
      <c r="C39" s="67" t="str">
        <f>IF($D$6=Assumptions_GEN!$B$133,"",'V Form C-RW'!G40)</f>
        <v>&lt;select asset type or input text&gt;</v>
      </c>
      <c r="D39" s="67" t="str">
        <f>IF($D$6=Assumptions_GEN!$B$133,"",IF(ISBLANK('V Form C-RW'!H40),"",'V Form C-RW'!H40))</f>
        <v/>
      </c>
      <c r="E39" s="67" t="str">
        <f>IF($D$6=Assumptions_GEN!$B$133,"",IF(ISBLANK('V Form C-RW'!I40),"",'V Form C-RW'!I40))</f>
        <v/>
      </c>
      <c r="F39" s="67" t="str">
        <f>IF($D$6=Assumptions_GEN!$B$133,"",IF(ISBLANK('V Form C-RW'!J40),"",'V Form C-RW'!J40))</f>
        <v/>
      </c>
      <c r="G39" s="67" t="str">
        <f>IF($D$6=Assumptions_GEN!$B$133,"",IF(ISBLANK('V Form C-RW'!K40),"",'V Form C-RW'!K40))</f>
        <v/>
      </c>
      <c r="H39" s="67" t="str">
        <f>IF($D$6=Assumptions_GEN!$B$133,"",IF(ISBLANK('V Form C-RW'!L40),"",'V Form C-RW'!L40))</f>
        <v/>
      </c>
      <c r="I39" s="281" t="str">
        <f>IF($D$6=Assumptions_GEN!$B$133,"",IF(ISBLANK('V Form C-RW'!M40),"",'V Form C-RW'!M40))</f>
        <v/>
      </c>
      <c r="J39" s="281" t="str">
        <f>IF($D$6=Assumptions_GEN!$B$133,"",IF(ISBLANK('V Form C-RW'!N40),"",'V Form C-RW'!N40))</f>
        <v/>
      </c>
      <c r="K39" s="281" t="str">
        <f>IF($D$6=Assumptions_GEN!$B$133,"",IF(ISBLANK('V Form C-RW'!O40),"",'V Form C-RW'!O40))</f>
        <v/>
      </c>
      <c r="L39" s="281" t="str">
        <f>IF($D$6=Assumptions_GEN!$B$133,"",IF(ISBLANK('V Form C-RW'!P40),"",'V Form C-RW'!P40))</f>
        <v/>
      </c>
      <c r="M39" s="67" t="str">
        <f>IF($D$6=Assumptions_GEN!$B$133,"",IF(ISBLANK('V Form C-RW'!Q40),"",'V Form C-RW'!Q40))</f>
        <v/>
      </c>
      <c r="N39" s="67" t="str">
        <f>IF($D$6=Assumptions_GEN!$B$133,"",IF(ISBLANK('V Form C-RW'!R40),"",'V Form C-RW'!R40))</f>
        <v/>
      </c>
      <c r="O39" s="67" t="str">
        <f>IF($D$6=Assumptions_GEN!$B$133,"",IF(ISBLANK('V Form C-RW'!S40),"",'V Form C-RW'!S40))</f>
        <v/>
      </c>
      <c r="P39" s="68" t="str">
        <f>IF($D$6=Assumptions_GEN!$B$133,"",IF(ISBLANK('V Form C-RW'!U40),"",'V Form C-RW'!U40))</f>
        <v>&lt;select treatment ID or input text&gt;</v>
      </c>
      <c r="Q39" s="67" t="str">
        <f>IF($D$6=Assumptions_GEN!$B$133,"",IF(ISBLANK('V Form C-RW'!V40),"",'V Form C-RW'!AM40))</f>
        <v/>
      </c>
      <c r="R39" s="189" t="str">
        <f>IF($D$6=Assumptions_GEN!$B$133,"",IF($B39='V Form C-RW'!$B40,('V Form C-RW'!AO40),"check inputs"))</f>
        <v/>
      </c>
      <c r="S39" s="189" t="str">
        <f>IFERROR(IF($D$6=Assumptions_GEN!$B$133,"",IF($B39='V Form C-RW'!$B40,('V Form C-RW'!AP40),"check inputs"))*$R39,"")</f>
        <v/>
      </c>
      <c r="T39" s="189" t="str">
        <f>IFERROR(IF($D$6=Assumptions_GEN!$B$133,"",IF($B39='V Form C-RW'!$B40,('V Form C-RW'!AQ40),"check inputs"))*$R39,"")</f>
        <v/>
      </c>
      <c r="U39" s="189" t="str">
        <f>IFERROR(IF($D$6=Assumptions_GEN!$B$133,"",IF($B39='V Form C-RW'!$B40,('V Form C-RW'!AR40),"check inputs"))*$R39,"")</f>
        <v/>
      </c>
      <c r="V39" s="260" t="str">
        <f>IF($D$6=Assumptions_GEN!$B$133,"",IF($B39='V Form C-RW'!$B40,('V Form C-RW'!AT40),"check inputs"))</f>
        <v/>
      </c>
      <c r="W39" s="264"/>
      <c r="X39" s="189" t="str">
        <f>IFERROR(((W39/$W$54)*'Indirect Costs Calc (VT-Indire)'!$L$12),"")</f>
        <v/>
      </c>
      <c r="Y39" s="265">
        <f t="shared" si="2"/>
        <v>0</v>
      </c>
      <c r="Z39" s="264"/>
      <c r="AA39" s="189" t="str">
        <f>IFERROR((Z39/$Z$54)*'Indirect Costs Calc (VT-Indire)'!$M$12,"")</f>
        <v/>
      </c>
      <c r="AB39" s="265">
        <f t="shared" si="3"/>
        <v>0</v>
      </c>
      <c r="AC39" s="267">
        <f t="shared" si="4"/>
        <v>0</v>
      </c>
      <c r="AD39" s="189">
        <f t="shared" si="5"/>
        <v>0</v>
      </c>
      <c r="AE39" s="265">
        <f t="shared" si="6"/>
        <v>0</v>
      </c>
      <c r="AF39" s="271" t="str">
        <f t="shared" si="7"/>
        <v/>
      </c>
      <c r="AG39" s="190" t="str">
        <f t="shared" si="8"/>
        <v/>
      </c>
      <c r="AH39" s="190" t="str">
        <f t="shared" si="9"/>
        <v/>
      </c>
      <c r="AI39" s="272" t="str">
        <f t="shared" si="10"/>
        <v/>
      </c>
      <c r="AJ39" s="270"/>
      <c r="AK39" s="65"/>
      <c r="AL39" s="316"/>
      <c r="AM39" s="317"/>
      <c r="AN39" s="317"/>
      <c r="AO39" s="317"/>
      <c r="AP39" s="317"/>
      <c r="AQ39" s="317"/>
      <c r="AR39" s="317"/>
      <c r="AS39" s="319"/>
      <c r="AT39" s="314"/>
      <c r="AU39" s="253" t="str">
        <f t="shared" si="11"/>
        <v/>
      </c>
      <c r="AV39" s="253"/>
    </row>
    <row r="40" spans="1:48" s="286" customFormat="1" ht="30" customHeight="1" x14ac:dyDescent="0.25">
      <c r="A40" s="69">
        <f t="shared" si="0"/>
        <v>27</v>
      </c>
      <c r="B40" s="67" t="str">
        <f>IF($D$6=Assumptions_GEN!$B$133,"",'V Form C-RW'!B41)</f>
        <v>..27.RW.</v>
      </c>
      <c r="C40" s="67" t="str">
        <f>IF($D$6=Assumptions_GEN!$B$133,"",'V Form C-RW'!G41)</f>
        <v>&lt;select asset type or input text&gt;</v>
      </c>
      <c r="D40" s="67" t="str">
        <f>IF($D$6=Assumptions_GEN!$B$133,"",IF(ISBLANK('V Form C-RW'!H41),"",'V Form C-RW'!H41))</f>
        <v/>
      </c>
      <c r="E40" s="67" t="str">
        <f>IF($D$6=Assumptions_GEN!$B$133,"",IF(ISBLANK('V Form C-RW'!I41),"",'V Form C-RW'!I41))</f>
        <v/>
      </c>
      <c r="F40" s="67" t="str">
        <f>IF($D$6=Assumptions_GEN!$B$133,"",IF(ISBLANK('V Form C-RW'!J41),"",'V Form C-RW'!J41))</f>
        <v/>
      </c>
      <c r="G40" s="67" t="str">
        <f>IF($D$6=Assumptions_GEN!$B$133,"",IF(ISBLANK('V Form C-RW'!K41),"",'V Form C-RW'!K41))</f>
        <v/>
      </c>
      <c r="H40" s="67" t="str">
        <f>IF($D$6=Assumptions_GEN!$B$133,"",IF(ISBLANK('V Form C-RW'!L41),"",'V Form C-RW'!L41))</f>
        <v/>
      </c>
      <c r="I40" s="281" t="str">
        <f>IF($D$6=Assumptions_GEN!$B$133,"",IF(ISBLANK('V Form C-RW'!M41),"",'V Form C-RW'!M41))</f>
        <v/>
      </c>
      <c r="J40" s="281" t="str">
        <f>IF($D$6=Assumptions_GEN!$B$133,"",IF(ISBLANK('V Form C-RW'!N41),"",'V Form C-RW'!N41))</f>
        <v/>
      </c>
      <c r="K40" s="281" t="str">
        <f>IF($D$6=Assumptions_GEN!$B$133,"",IF(ISBLANK('V Form C-RW'!O41),"",'V Form C-RW'!O41))</f>
        <v/>
      </c>
      <c r="L40" s="281" t="str">
        <f>IF($D$6=Assumptions_GEN!$B$133,"",IF(ISBLANK('V Form C-RW'!P41),"",'V Form C-RW'!P41))</f>
        <v/>
      </c>
      <c r="M40" s="67" t="str">
        <f>IF($D$6=Assumptions_GEN!$B$133,"",IF(ISBLANK('V Form C-RW'!Q41),"",'V Form C-RW'!Q41))</f>
        <v/>
      </c>
      <c r="N40" s="67" t="str">
        <f>IF($D$6=Assumptions_GEN!$B$133,"",IF(ISBLANK('V Form C-RW'!R41),"",'V Form C-RW'!R41))</f>
        <v/>
      </c>
      <c r="O40" s="67" t="str">
        <f>IF($D$6=Assumptions_GEN!$B$133,"",IF(ISBLANK('V Form C-RW'!S41),"",'V Form C-RW'!S41))</f>
        <v/>
      </c>
      <c r="P40" s="68" t="str">
        <f>IF($D$6=Assumptions_GEN!$B$133,"",IF(ISBLANK('V Form C-RW'!U41),"",'V Form C-RW'!U41))</f>
        <v>&lt;select treatment ID or input text&gt;</v>
      </c>
      <c r="Q40" s="67" t="str">
        <f>IF($D$6=Assumptions_GEN!$B$133,"",IF(ISBLANK('V Form C-RW'!V41),"",'V Form C-RW'!AM41))</f>
        <v/>
      </c>
      <c r="R40" s="189" t="str">
        <f>IF($D$6=Assumptions_GEN!$B$133,"",IF($B40='V Form C-RW'!$B41,('V Form C-RW'!AO41),"check inputs"))</f>
        <v/>
      </c>
      <c r="S40" s="189" t="str">
        <f>IFERROR(IF($D$6=Assumptions_GEN!$B$133,"",IF($B40='V Form C-RW'!$B41,('V Form C-RW'!AP41),"check inputs"))*$R40,"")</f>
        <v/>
      </c>
      <c r="T40" s="189" t="str">
        <f>IFERROR(IF($D$6=Assumptions_GEN!$B$133,"",IF($B40='V Form C-RW'!$B41,('V Form C-RW'!AQ41),"check inputs"))*$R40,"")</f>
        <v/>
      </c>
      <c r="U40" s="189" t="str">
        <f>IFERROR(IF($D$6=Assumptions_GEN!$B$133,"",IF($B40='V Form C-RW'!$B41,('V Form C-RW'!AR41),"check inputs"))*$R40,"")</f>
        <v/>
      </c>
      <c r="V40" s="260" t="str">
        <f>IF($D$6=Assumptions_GEN!$B$133,"",IF($B40='V Form C-RW'!$B41,('V Form C-RW'!AT41),"check inputs"))</f>
        <v/>
      </c>
      <c r="W40" s="264"/>
      <c r="X40" s="189" t="str">
        <f>IFERROR(((W40/$W$54)*'Indirect Costs Calc (VT-Indire)'!$L$12),"")</f>
        <v/>
      </c>
      <c r="Y40" s="265">
        <f t="shared" si="2"/>
        <v>0</v>
      </c>
      <c r="Z40" s="264"/>
      <c r="AA40" s="189" t="str">
        <f>IFERROR((Z40/$Z$54)*'Indirect Costs Calc (VT-Indire)'!$M$12,"")</f>
        <v/>
      </c>
      <c r="AB40" s="265">
        <f t="shared" si="3"/>
        <v>0</v>
      </c>
      <c r="AC40" s="267">
        <f t="shared" si="4"/>
        <v>0</v>
      </c>
      <c r="AD40" s="189">
        <f t="shared" si="5"/>
        <v>0</v>
      </c>
      <c r="AE40" s="265">
        <f t="shared" si="6"/>
        <v>0</v>
      </c>
      <c r="AF40" s="271" t="str">
        <f t="shared" si="7"/>
        <v/>
      </c>
      <c r="AG40" s="190" t="str">
        <f t="shared" si="8"/>
        <v/>
      </c>
      <c r="AH40" s="190" t="str">
        <f t="shared" si="9"/>
        <v/>
      </c>
      <c r="AI40" s="272" t="str">
        <f t="shared" si="10"/>
        <v/>
      </c>
      <c r="AJ40" s="270"/>
      <c r="AK40" s="65"/>
      <c r="AL40" s="316"/>
      <c r="AM40" s="317"/>
      <c r="AN40" s="317"/>
      <c r="AO40" s="317"/>
      <c r="AP40" s="317"/>
      <c r="AQ40" s="317"/>
      <c r="AR40" s="317"/>
      <c r="AS40" s="319"/>
      <c r="AT40" s="314"/>
      <c r="AU40" s="253" t="str">
        <f t="shared" si="11"/>
        <v/>
      </c>
      <c r="AV40" s="253"/>
    </row>
    <row r="41" spans="1:48" s="286" customFormat="1" ht="30" customHeight="1" x14ac:dyDescent="0.25">
      <c r="A41" s="69">
        <f t="shared" si="0"/>
        <v>28</v>
      </c>
      <c r="B41" s="67" t="str">
        <f>IF($D$6=Assumptions_GEN!$B$133,"",'V Form C-RW'!B42)</f>
        <v>..28.RW.</v>
      </c>
      <c r="C41" s="67" t="str">
        <f>IF($D$6=Assumptions_GEN!$B$133,"",'V Form C-RW'!G42)</f>
        <v>&lt;select asset type or input text&gt;</v>
      </c>
      <c r="D41" s="67" t="str">
        <f>IF($D$6=Assumptions_GEN!$B$133,"",IF(ISBLANK('V Form C-RW'!H42),"",'V Form C-RW'!H42))</f>
        <v/>
      </c>
      <c r="E41" s="67" t="str">
        <f>IF($D$6=Assumptions_GEN!$B$133,"",IF(ISBLANK('V Form C-RW'!I42),"",'V Form C-RW'!I42))</f>
        <v/>
      </c>
      <c r="F41" s="67" t="str">
        <f>IF($D$6=Assumptions_GEN!$B$133,"",IF(ISBLANK('V Form C-RW'!J42),"",'V Form C-RW'!J42))</f>
        <v/>
      </c>
      <c r="G41" s="67" t="str">
        <f>IF($D$6=Assumptions_GEN!$B$133,"",IF(ISBLANK('V Form C-RW'!K42),"",'V Form C-RW'!K42))</f>
        <v/>
      </c>
      <c r="H41" s="67" t="str">
        <f>IF($D$6=Assumptions_GEN!$B$133,"",IF(ISBLANK('V Form C-RW'!L42),"",'V Form C-RW'!L42))</f>
        <v/>
      </c>
      <c r="I41" s="281" t="str">
        <f>IF($D$6=Assumptions_GEN!$B$133,"",IF(ISBLANK('V Form C-RW'!M42),"",'V Form C-RW'!M42))</f>
        <v/>
      </c>
      <c r="J41" s="281" t="str">
        <f>IF($D$6=Assumptions_GEN!$B$133,"",IF(ISBLANK('V Form C-RW'!N42),"",'V Form C-RW'!N42))</f>
        <v/>
      </c>
      <c r="K41" s="281" t="str">
        <f>IF($D$6=Assumptions_GEN!$B$133,"",IF(ISBLANK('V Form C-RW'!O42),"",'V Form C-RW'!O42))</f>
        <v/>
      </c>
      <c r="L41" s="281" t="str">
        <f>IF($D$6=Assumptions_GEN!$B$133,"",IF(ISBLANK('V Form C-RW'!P42),"",'V Form C-RW'!P42))</f>
        <v/>
      </c>
      <c r="M41" s="67" t="str">
        <f>IF($D$6=Assumptions_GEN!$B$133,"",IF(ISBLANK('V Form C-RW'!Q42),"",'V Form C-RW'!Q42))</f>
        <v/>
      </c>
      <c r="N41" s="67" t="str">
        <f>IF($D$6=Assumptions_GEN!$B$133,"",IF(ISBLANK('V Form C-RW'!R42),"",'V Form C-RW'!R42))</f>
        <v/>
      </c>
      <c r="O41" s="67" t="str">
        <f>IF($D$6=Assumptions_GEN!$B$133,"",IF(ISBLANK('V Form C-RW'!S42),"",'V Form C-RW'!S42))</f>
        <v/>
      </c>
      <c r="P41" s="68" t="str">
        <f>IF($D$6=Assumptions_GEN!$B$133,"",IF(ISBLANK('V Form C-RW'!U42),"",'V Form C-RW'!U42))</f>
        <v>&lt;select treatment ID or input text&gt;</v>
      </c>
      <c r="Q41" s="67" t="str">
        <f>IF($D$6=Assumptions_GEN!$B$133,"",IF(ISBLANK('V Form C-RW'!V42),"",'V Form C-RW'!AM42))</f>
        <v/>
      </c>
      <c r="R41" s="189" t="str">
        <f>IF($D$6=Assumptions_GEN!$B$133,"",IF($B41='V Form C-RW'!$B42,('V Form C-RW'!AO42),"check inputs"))</f>
        <v/>
      </c>
      <c r="S41" s="189" t="str">
        <f>IFERROR(IF($D$6=Assumptions_GEN!$B$133,"",IF($B41='V Form C-RW'!$B42,('V Form C-RW'!AP42),"check inputs"))*$R41,"")</f>
        <v/>
      </c>
      <c r="T41" s="189" t="str">
        <f>IFERROR(IF($D$6=Assumptions_GEN!$B$133,"",IF($B41='V Form C-RW'!$B42,('V Form C-RW'!AQ42),"check inputs"))*$R41,"")</f>
        <v/>
      </c>
      <c r="U41" s="189" t="str">
        <f>IFERROR(IF($D$6=Assumptions_GEN!$B$133,"",IF($B41='V Form C-RW'!$B42,('V Form C-RW'!AR42),"check inputs"))*$R41,"")</f>
        <v/>
      </c>
      <c r="V41" s="260" t="str">
        <f>IF($D$6=Assumptions_GEN!$B$133,"",IF($B41='V Form C-RW'!$B42,('V Form C-RW'!AT42),"check inputs"))</f>
        <v/>
      </c>
      <c r="W41" s="264"/>
      <c r="X41" s="189" t="str">
        <f>IFERROR(((W41/$W$54)*'Indirect Costs Calc (VT-Indire)'!$L$12),"")</f>
        <v/>
      </c>
      <c r="Y41" s="265">
        <f t="shared" si="2"/>
        <v>0</v>
      </c>
      <c r="Z41" s="264"/>
      <c r="AA41" s="189" t="str">
        <f>IFERROR((Z41/$Z$54)*'Indirect Costs Calc (VT-Indire)'!$M$12,"")</f>
        <v/>
      </c>
      <c r="AB41" s="265">
        <f t="shared" si="3"/>
        <v>0</v>
      </c>
      <c r="AC41" s="267">
        <f t="shared" si="4"/>
        <v>0</v>
      </c>
      <c r="AD41" s="189">
        <f t="shared" si="5"/>
        <v>0</v>
      </c>
      <c r="AE41" s="265">
        <f t="shared" si="6"/>
        <v>0</v>
      </c>
      <c r="AF41" s="271" t="str">
        <f t="shared" si="7"/>
        <v/>
      </c>
      <c r="AG41" s="190" t="str">
        <f t="shared" si="8"/>
        <v/>
      </c>
      <c r="AH41" s="190" t="str">
        <f t="shared" si="9"/>
        <v/>
      </c>
      <c r="AI41" s="272" t="str">
        <f t="shared" si="10"/>
        <v/>
      </c>
      <c r="AJ41" s="270"/>
      <c r="AK41" s="65"/>
      <c r="AL41" s="316"/>
      <c r="AM41" s="317"/>
      <c r="AN41" s="317"/>
      <c r="AO41" s="317"/>
      <c r="AP41" s="317"/>
      <c r="AQ41" s="317"/>
      <c r="AR41" s="317"/>
      <c r="AS41" s="319"/>
      <c r="AT41" s="314"/>
      <c r="AU41" s="253" t="str">
        <f t="shared" si="11"/>
        <v/>
      </c>
      <c r="AV41" s="253"/>
    </row>
    <row r="42" spans="1:48" s="286" customFormat="1" ht="30" customHeight="1" x14ac:dyDescent="0.25">
      <c r="A42" s="69">
        <f t="shared" si="0"/>
        <v>29</v>
      </c>
      <c r="B42" s="67" t="str">
        <f>IF($D$6=Assumptions_GEN!$B$133,"",'V Form C-RW'!B43)</f>
        <v>..29.RW.</v>
      </c>
      <c r="C42" s="67" t="str">
        <f>IF($D$6=Assumptions_GEN!$B$133,"",'V Form C-RW'!G43)</f>
        <v>&lt;select asset type or input text&gt;</v>
      </c>
      <c r="D42" s="67" t="str">
        <f>IF($D$6=Assumptions_GEN!$B$133,"",IF(ISBLANK('V Form C-RW'!H43),"",'V Form C-RW'!H43))</f>
        <v/>
      </c>
      <c r="E42" s="67" t="str">
        <f>IF($D$6=Assumptions_GEN!$B$133,"",IF(ISBLANK('V Form C-RW'!I43),"",'V Form C-RW'!I43))</f>
        <v/>
      </c>
      <c r="F42" s="67" t="str">
        <f>IF($D$6=Assumptions_GEN!$B$133,"",IF(ISBLANK('V Form C-RW'!J43),"",'V Form C-RW'!J43))</f>
        <v/>
      </c>
      <c r="G42" s="67" t="str">
        <f>IF($D$6=Assumptions_GEN!$B$133,"",IF(ISBLANK('V Form C-RW'!K43),"",'V Form C-RW'!K43))</f>
        <v/>
      </c>
      <c r="H42" s="67" t="str">
        <f>IF($D$6=Assumptions_GEN!$B$133,"",IF(ISBLANK('V Form C-RW'!L43),"",'V Form C-RW'!L43))</f>
        <v/>
      </c>
      <c r="I42" s="281" t="str">
        <f>IF($D$6=Assumptions_GEN!$B$133,"",IF(ISBLANK('V Form C-RW'!M43),"",'V Form C-RW'!M43))</f>
        <v/>
      </c>
      <c r="J42" s="281" t="str">
        <f>IF($D$6=Assumptions_GEN!$B$133,"",IF(ISBLANK('V Form C-RW'!N43),"",'V Form C-RW'!N43))</f>
        <v/>
      </c>
      <c r="K42" s="281" t="str">
        <f>IF($D$6=Assumptions_GEN!$B$133,"",IF(ISBLANK('V Form C-RW'!O43),"",'V Form C-RW'!O43))</f>
        <v/>
      </c>
      <c r="L42" s="281" t="str">
        <f>IF($D$6=Assumptions_GEN!$B$133,"",IF(ISBLANK('V Form C-RW'!P43),"",'V Form C-RW'!P43))</f>
        <v/>
      </c>
      <c r="M42" s="67" t="str">
        <f>IF($D$6=Assumptions_GEN!$B$133,"",IF(ISBLANK('V Form C-RW'!Q43),"",'V Form C-RW'!Q43))</f>
        <v/>
      </c>
      <c r="N42" s="67" t="str">
        <f>IF($D$6=Assumptions_GEN!$B$133,"",IF(ISBLANK('V Form C-RW'!R43),"",'V Form C-RW'!R43))</f>
        <v/>
      </c>
      <c r="O42" s="67" t="str">
        <f>IF($D$6=Assumptions_GEN!$B$133,"",IF(ISBLANK('V Form C-RW'!S43),"",'V Form C-RW'!S43))</f>
        <v/>
      </c>
      <c r="P42" s="68" t="str">
        <f>IF($D$6=Assumptions_GEN!$B$133,"",IF(ISBLANK('V Form C-RW'!U43),"",'V Form C-RW'!U43))</f>
        <v>&lt;select treatment ID or input text&gt;</v>
      </c>
      <c r="Q42" s="67" t="str">
        <f>IF($D$6=Assumptions_GEN!$B$133,"",IF(ISBLANK('V Form C-RW'!V43),"",'V Form C-RW'!AM43))</f>
        <v/>
      </c>
      <c r="R42" s="189" t="str">
        <f>IF($D$6=Assumptions_GEN!$B$133,"",IF($B42='V Form C-RW'!$B43,('V Form C-RW'!AO43),"check inputs"))</f>
        <v/>
      </c>
      <c r="S42" s="189" t="str">
        <f>IFERROR(IF($D$6=Assumptions_GEN!$B$133,"",IF($B42='V Form C-RW'!$B43,('V Form C-RW'!AP43),"check inputs"))*$R42,"")</f>
        <v/>
      </c>
      <c r="T42" s="189" t="str">
        <f>IFERROR(IF($D$6=Assumptions_GEN!$B$133,"",IF($B42='V Form C-RW'!$B43,('V Form C-RW'!AQ43),"check inputs"))*$R42,"")</f>
        <v/>
      </c>
      <c r="U42" s="189" t="str">
        <f>IFERROR(IF($D$6=Assumptions_GEN!$B$133,"",IF($B42='V Form C-RW'!$B43,('V Form C-RW'!AR43),"check inputs"))*$R42,"")</f>
        <v/>
      </c>
      <c r="V42" s="260" t="str">
        <f>IF($D$6=Assumptions_GEN!$B$133,"",IF($B42='V Form C-RW'!$B43,('V Form C-RW'!AT43),"check inputs"))</f>
        <v/>
      </c>
      <c r="W42" s="264"/>
      <c r="X42" s="189" t="str">
        <f>IFERROR(((W42/$W$54)*'Indirect Costs Calc (VT-Indire)'!$L$12),"")</f>
        <v/>
      </c>
      <c r="Y42" s="265">
        <f t="shared" si="2"/>
        <v>0</v>
      </c>
      <c r="Z42" s="264"/>
      <c r="AA42" s="189" t="str">
        <f>IFERROR((Z42/$Z$54)*'Indirect Costs Calc (VT-Indire)'!$M$12,"")</f>
        <v/>
      </c>
      <c r="AB42" s="265">
        <f t="shared" si="3"/>
        <v>0</v>
      </c>
      <c r="AC42" s="267">
        <f t="shared" si="4"/>
        <v>0</v>
      </c>
      <c r="AD42" s="189">
        <f t="shared" si="5"/>
        <v>0</v>
      </c>
      <c r="AE42" s="265">
        <f t="shared" si="6"/>
        <v>0</v>
      </c>
      <c r="AF42" s="271" t="str">
        <f t="shared" si="7"/>
        <v/>
      </c>
      <c r="AG42" s="190" t="str">
        <f t="shared" si="8"/>
        <v/>
      </c>
      <c r="AH42" s="190" t="str">
        <f t="shared" si="9"/>
        <v/>
      </c>
      <c r="AI42" s="272" t="str">
        <f t="shared" si="10"/>
        <v/>
      </c>
      <c r="AJ42" s="270"/>
      <c r="AK42" s="65"/>
      <c r="AL42" s="316"/>
      <c r="AM42" s="317"/>
      <c r="AN42" s="317"/>
      <c r="AO42" s="317"/>
      <c r="AP42" s="317"/>
      <c r="AQ42" s="317"/>
      <c r="AR42" s="317"/>
      <c r="AS42" s="319"/>
      <c r="AT42" s="314"/>
      <c r="AU42" s="253" t="str">
        <f t="shared" si="11"/>
        <v/>
      </c>
      <c r="AV42" s="253"/>
    </row>
    <row r="43" spans="1:48" s="286" customFormat="1" ht="30" customHeight="1" x14ac:dyDescent="0.25">
      <c r="A43" s="69">
        <f t="shared" si="0"/>
        <v>30</v>
      </c>
      <c r="B43" s="67" t="str">
        <f>IF($D$6=Assumptions_GEN!$B$133,"",'V Form C-RW'!B44)</f>
        <v>..30.RW.</v>
      </c>
      <c r="C43" s="67" t="str">
        <f>IF($D$6=Assumptions_GEN!$B$133,"",'V Form C-RW'!G44)</f>
        <v>&lt;select asset type or input text&gt;</v>
      </c>
      <c r="D43" s="67" t="str">
        <f>IF($D$6=Assumptions_GEN!$B$133,"",IF(ISBLANK('V Form C-RW'!H44),"",'V Form C-RW'!H44))</f>
        <v/>
      </c>
      <c r="E43" s="67" t="str">
        <f>IF($D$6=Assumptions_GEN!$B$133,"",IF(ISBLANK('V Form C-RW'!I44),"",'V Form C-RW'!I44))</f>
        <v/>
      </c>
      <c r="F43" s="67" t="str">
        <f>IF($D$6=Assumptions_GEN!$B$133,"",IF(ISBLANK('V Form C-RW'!J44),"",'V Form C-RW'!J44))</f>
        <v/>
      </c>
      <c r="G43" s="67" t="str">
        <f>IF($D$6=Assumptions_GEN!$B$133,"",IF(ISBLANK('V Form C-RW'!K44),"",'V Form C-RW'!K44))</f>
        <v/>
      </c>
      <c r="H43" s="67" t="str">
        <f>IF($D$6=Assumptions_GEN!$B$133,"",IF(ISBLANK('V Form C-RW'!L44),"",'V Form C-RW'!L44))</f>
        <v/>
      </c>
      <c r="I43" s="281" t="str">
        <f>IF($D$6=Assumptions_GEN!$B$133,"",IF(ISBLANK('V Form C-RW'!M44),"",'V Form C-RW'!M44))</f>
        <v/>
      </c>
      <c r="J43" s="281" t="str">
        <f>IF($D$6=Assumptions_GEN!$B$133,"",IF(ISBLANK('V Form C-RW'!N44),"",'V Form C-RW'!N44))</f>
        <v/>
      </c>
      <c r="K43" s="281" t="str">
        <f>IF($D$6=Assumptions_GEN!$B$133,"",IF(ISBLANK('V Form C-RW'!O44),"",'V Form C-RW'!O44))</f>
        <v/>
      </c>
      <c r="L43" s="281" t="str">
        <f>IF($D$6=Assumptions_GEN!$B$133,"",IF(ISBLANK('V Form C-RW'!P44),"",'V Form C-RW'!P44))</f>
        <v/>
      </c>
      <c r="M43" s="67" t="str">
        <f>IF($D$6=Assumptions_GEN!$B$133,"",IF(ISBLANK('V Form C-RW'!Q44),"",'V Form C-RW'!Q44))</f>
        <v/>
      </c>
      <c r="N43" s="67" t="str">
        <f>IF($D$6=Assumptions_GEN!$B$133,"",IF(ISBLANK('V Form C-RW'!R44),"",'V Form C-RW'!R44))</f>
        <v/>
      </c>
      <c r="O43" s="67" t="str">
        <f>IF($D$6=Assumptions_GEN!$B$133,"",IF(ISBLANK('V Form C-RW'!S44),"",'V Form C-RW'!S44))</f>
        <v/>
      </c>
      <c r="P43" s="68" t="str">
        <f>IF($D$6=Assumptions_GEN!$B$133,"",IF(ISBLANK('V Form C-RW'!U44),"",'V Form C-RW'!U44))</f>
        <v>&lt;select treatment ID or input text&gt;</v>
      </c>
      <c r="Q43" s="67" t="str">
        <f>IF($D$6=Assumptions_GEN!$B$133,"",IF(ISBLANK('V Form C-RW'!V44),"",'V Form C-RW'!AM44))</f>
        <v/>
      </c>
      <c r="R43" s="189" t="str">
        <f>IF($D$6=Assumptions_GEN!$B$133,"",IF($B43='V Form C-RW'!$B44,('V Form C-RW'!AO44),"check inputs"))</f>
        <v/>
      </c>
      <c r="S43" s="189" t="str">
        <f>IFERROR(IF($D$6=Assumptions_GEN!$B$133,"",IF($B43='V Form C-RW'!$B44,('V Form C-RW'!AP44),"check inputs"))*$R43,"")</f>
        <v/>
      </c>
      <c r="T43" s="189" t="str">
        <f>IFERROR(IF($D$6=Assumptions_GEN!$B$133,"",IF($B43='V Form C-RW'!$B44,('V Form C-RW'!AQ44),"check inputs"))*$R43,"")</f>
        <v/>
      </c>
      <c r="U43" s="189" t="str">
        <f>IFERROR(IF($D$6=Assumptions_GEN!$B$133,"",IF($B43='V Form C-RW'!$B44,('V Form C-RW'!AR44),"check inputs"))*$R43,"")</f>
        <v/>
      </c>
      <c r="V43" s="260" t="str">
        <f>IF($D$6=Assumptions_GEN!$B$133,"",IF($B43='V Form C-RW'!$B44,('V Form C-RW'!AT44),"check inputs"))</f>
        <v/>
      </c>
      <c r="W43" s="264"/>
      <c r="X43" s="189" t="str">
        <f>IFERROR(((W43/$W$54)*'Indirect Costs Calc (VT-Indire)'!$L$12),"")</f>
        <v/>
      </c>
      <c r="Y43" s="265">
        <f t="shared" si="2"/>
        <v>0</v>
      </c>
      <c r="Z43" s="264"/>
      <c r="AA43" s="189" t="str">
        <f>IFERROR((Z43/$Z$54)*'Indirect Costs Calc (VT-Indire)'!$M$12,"")</f>
        <v/>
      </c>
      <c r="AB43" s="265">
        <f t="shared" si="3"/>
        <v>0</v>
      </c>
      <c r="AC43" s="267">
        <f t="shared" si="4"/>
        <v>0</v>
      </c>
      <c r="AD43" s="189">
        <f t="shared" si="5"/>
        <v>0</v>
      </c>
      <c r="AE43" s="265">
        <f t="shared" si="6"/>
        <v>0</v>
      </c>
      <c r="AF43" s="271" t="str">
        <f t="shared" si="7"/>
        <v/>
      </c>
      <c r="AG43" s="190" t="str">
        <f t="shared" si="8"/>
        <v/>
      </c>
      <c r="AH43" s="190" t="str">
        <f t="shared" si="9"/>
        <v/>
      </c>
      <c r="AI43" s="272" t="str">
        <f t="shared" si="10"/>
        <v/>
      </c>
      <c r="AJ43" s="270"/>
      <c r="AK43" s="65"/>
      <c r="AL43" s="316"/>
      <c r="AM43" s="317"/>
      <c r="AN43" s="317"/>
      <c r="AO43" s="317"/>
      <c r="AP43" s="317"/>
      <c r="AQ43" s="317"/>
      <c r="AR43" s="317"/>
      <c r="AS43" s="319"/>
      <c r="AT43" s="314"/>
      <c r="AU43" s="253" t="str">
        <f t="shared" si="11"/>
        <v/>
      </c>
      <c r="AV43" s="253"/>
    </row>
    <row r="44" spans="1:48" s="286" customFormat="1" ht="30" customHeight="1" x14ac:dyDescent="0.25">
      <c r="A44" s="69">
        <f t="shared" si="0"/>
        <v>31</v>
      </c>
      <c r="B44" s="67" t="str">
        <f>IF($D$6=Assumptions_GEN!$B$133,"",'V Form C-RW'!B45)</f>
        <v>..31.RW.</v>
      </c>
      <c r="C44" s="67" t="str">
        <f>IF($D$6=Assumptions_GEN!$B$133,"",'V Form C-RW'!G45)</f>
        <v>&lt;select asset type or input text&gt;</v>
      </c>
      <c r="D44" s="67" t="str">
        <f>IF($D$6=Assumptions_GEN!$B$133,"",IF(ISBLANK('V Form C-RW'!H45),"",'V Form C-RW'!H45))</f>
        <v/>
      </c>
      <c r="E44" s="67" t="str">
        <f>IF($D$6=Assumptions_GEN!$B$133,"",IF(ISBLANK('V Form C-RW'!I45),"",'V Form C-RW'!I45))</f>
        <v/>
      </c>
      <c r="F44" s="67" t="str">
        <f>IF($D$6=Assumptions_GEN!$B$133,"",IF(ISBLANK('V Form C-RW'!J45),"",'V Form C-RW'!J45))</f>
        <v/>
      </c>
      <c r="G44" s="67" t="str">
        <f>IF($D$6=Assumptions_GEN!$B$133,"",IF(ISBLANK('V Form C-RW'!K45),"",'V Form C-RW'!K45))</f>
        <v/>
      </c>
      <c r="H44" s="67" t="str">
        <f>IF($D$6=Assumptions_GEN!$B$133,"",IF(ISBLANK('V Form C-RW'!L45),"",'V Form C-RW'!L45))</f>
        <v/>
      </c>
      <c r="I44" s="281" t="str">
        <f>IF($D$6=Assumptions_GEN!$B$133,"",IF(ISBLANK('V Form C-RW'!M45),"",'V Form C-RW'!M45))</f>
        <v/>
      </c>
      <c r="J44" s="281" t="str">
        <f>IF($D$6=Assumptions_GEN!$B$133,"",IF(ISBLANK('V Form C-RW'!N45),"",'V Form C-RW'!N45))</f>
        <v/>
      </c>
      <c r="K44" s="281" t="str">
        <f>IF($D$6=Assumptions_GEN!$B$133,"",IF(ISBLANK('V Form C-RW'!O45),"",'V Form C-RW'!O45))</f>
        <v/>
      </c>
      <c r="L44" s="281" t="str">
        <f>IF($D$6=Assumptions_GEN!$B$133,"",IF(ISBLANK('V Form C-RW'!P45),"",'V Form C-RW'!P45))</f>
        <v/>
      </c>
      <c r="M44" s="67" t="str">
        <f>IF($D$6=Assumptions_GEN!$B$133,"",IF(ISBLANK('V Form C-RW'!Q45),"",'V Form C-RW'!Q45))</f>
        <v/>
      </c>
      <c r="N44" s="67" t="str">
        <f>IF($D$6=Assumptions_GEN!$B$133,"",IF(ISBLANK('V Form C-RW'!R45),"",'V Form C-RW'!R45))</f>
        <v/>
      </c>
      <c r="O44" s="67" t="str">
        <f>IF($D$6=Assumptions_GEN!$B$133,"",IF(ISBLANK('V Form C-RW'!S45),"",'V Form C-RW'!S45))</f>
        <v/>
      </c>
      <c r="P44" s="68" t="str">
        <f>IF($D$6=Assumptions_GEN!$B$133,"",IF(ISBLANK('V Form C-RW'!U45),"",'V Form C-RW'!U45))</f>
        <v>&lt;select treatment ID or input text&gt;</v>
      </c>
      <c r="Q44" s="67" t="str">
        <f>IF($D$6=Assumptions_GEN!$B$133,"",IF(ISBLANK('V Form C-RW'!V45),"",'V Form C-RW'!AM45))</f>
        <v/>
      </c>
      <c r="R44" s="189" t="str">
        <f>IF($D$6=Assumptions_GEN!$B$133,"",IF($B44='V Form C-RW'!$B45,('V Form C-RW'!AO45),"check inputs"))</f>
        <v/>
      </c>
      <c r="S44" s="189" t="str">
        <f>IFERROR(IF($D$6=Assumptions_GEN!$B$133,"",IF($B44='V Form C-RW'!$B45,('V Form C-RW'!AP45),"check inputs"))*$R44,"")</f>
        <v/>
      </c>
      <c r="T44" s="189" t="str">
        <f>IFERROR(IF($D$6=Assumptions_GEN!$B$133,"",IF($B44='V Form C-RW'!$B45,('V Form C-RW'!AQ45),"check inputs"))*$R44,"")</f>
        <v/>
      </c>
      <c r="U44" s="189" t="str">
        <f>IFERROR(IF($D$6=Assumptions_GEN!$B$133,"",IF($B44='V Form C-RW'!$B45,('V Form C-RW'!AR45),"check inputs"))*$R44,"")</f>
        <v/>
      </c>
      <c r="V44" s="260" t="str">
        <f>IF($D$6=Assumptions_GEN!$B$133,"",IF($B44='V Form C-RW'!$B45,('V Form C-RW'!AT45),"check inputs"))</f>
        <v/>
      </c>
      <c r="W44" s="264"/>
      <c r="X44" s="189" t="str">
        <f>IFERROR(((W44/$W$54)*'Indirect Costs Calc (VT-Indire)'!$L$12),"")</f>
        <v/>
      </c>
      <c r="Y44" s="265">
        <f t="shared" si="2"/>
        <v>0</v>
      </c>
      <c r="Z44" s="264"/>
      <c r="AA44" s="189" t="str">
        <f>IFERROR((Z44/$Z$54)*'Indirect Costs Calc (VT-Indire)'!$M$12,"")</f>
        <v/>
      </c>
      <c r="AB44" s="265">
        <f t="shared" si="3"/>
        <v>0</v>
      </c>
      <c r="AC44" s="267">
        <f t="shared" si="4"/>
        <v>0</v>
      </c>
      <c r="AD44" s="189">
        <f t="shared" si="5"/>
        <v>0</v>
      </c>
      <c r="AE44" s="265">
        <f t="shared" si="6"/>
        <v>0</v>
      </c>
      <c r="AF44" s="271" t="str">
        <f t="shared" si="7"/>
        <v/>
      </c>
      <c r="AG44" s="190" t="str">
        <f t="shared" si="8"/>
        <v/>
      </c>
      <c r="AH44" s="190" t="str">
        <f t="shared" si="9"/>
        <v/>
      </c>
      <c r="AI44" s="272" t="str">
        <f t="shared" si="10"/>
        <v/>
      </c>
      <c r="AJ44" s="270"/>
      <c r="AK44" s="65"/>
      <c r="AL44" s="316"/>
      <c r="AM44" s="317"/>
      <c r="AN44" s="317"/>
      <c r="AO44" s="317"/>
      <c r="AP44" s="317"/>
      <c r="AQ44" s="317"/>
      <c r="AR44" s="317"/>
      <c r="AS44" s="319"/>
      <c r="AT44" s="314"/>
      <c r="AU44" s="253" t="str">
        <f t="shared" si="11"/>
        <v/>
      </c>
      <c r="AV44" s="253"/>
    </row>
    <row r="45" spans="1:48" s="286" customFormat="1" ht="30" customHeight="1" x14ac:dyDescent="0.25">
      <c r="A45" s="69">
        <f t="shared" si="0"/>
        <v>32</v>
      </c>
      <c r="B45" s="67" t="str">
        <f>IF($D$6=Assumptions_GEN!$B$133,"",'V Form C-RW'!B46)</f>
        <v>..32.RW.</v>
      </c>
      <c r="C45" s="67" t="str">
        <f>IF($D$6=Assumptions_GEN!$B$133,"",'V Form C-RW'!G46)</f>
        <v>&lt;select asset type or input text&gt;</v>
      </c>
      <c r="D45" s="67" t="str">
        <f>IF($D$6=Assumptions_GEN!$B$133,"",IF(ISBLANK('V Form C-RW'!H46),"",'V Form C-RW'!H46))</f>
        <v/>
      </c>
      <c r="E45" s="67" t="str">
        <f>IF($D$6=Assumptions_GEN!$B$133,"",IF(ISBLANK('V Form C-RW'!I46),"",'V Form C-RW'!I46))</f>
        <v/>
      </c>
      <c r="F45" s="67" t="str">
        <f>IF($D$6=Assumptions_GEN!$B$133,"",IF(ISBLANK('V Form C-RW'!J46),"",'V Form C-RW'!J46))</f>
        <v/>
      </c>
      <c r="G45" s="67" t="str">
        <f>IF($D$6=Assumptions_GEN!$B$133,"",IF(ISBLANK('V Form C-RW'!K46),"",'V Form C-RW'!K46))</f>
        <v/>
      </c>
      <c r="H45" s="67" t="str">
        <f>IF($D$6=Assumptions_GEN!$B$133,"",IF(ISBLANK('V Form C-RW'!L46),"",'V Form C-RW'!L46))</f>
        <v/>
      </c>
      <c r="I45" s="281" t="str">
        <f>IF($D$6=Assumptions_GEN!$B$133,"",IF(ISBLANK('V Form C-RW'!M46),"",'V Form C-RW'!M46))</f>
        <v/>
      </c>
      <c r="J45" s="281" t="str">
        <f>IF($D$6=Assumptions_GEN!$B$133,"",IF(ISBLANK('V Form C-RW'!N46),"",'V Form C-RW'!N46))</f>
        <v/>
      </c>
      <c r="K45" s="281" t="str">
        <f>IF($D$6=Assumptions_GEN!$B$133,"",IF(ISBLANK('V Form C-RW'!O46),"",'V Form C-RW'!O46))</f>
        <v/>
      </c>
      <c r="L45" s="281" t="str">
        <f>IF($D$6=Assumptions_GEN!$B$133,"",IF(ISBLANK('V Form C-RW'!P46),"",'V Form C-RW'!P46))</f>
        <v/>
      </c>
      <c r="M45" s="67" t="str">
        <f>IF($D$6=Assumptions_GEN!$B$133,"",IF(ISBLANK('V Form C-RW'!Q46),"",'V Form C-RW'!Q46))</f>
        <v/>
      </c>
      <c r="N45" s="67" t="str">
        <f>IF($D$6=Assumptions_GEN!$B$133,"",IF(ISBLANK('V Form C-RW'!R46),"",'V Form C-RW'!R46))</f>
        <v/>
      </c>
      <c r="O45" s="67" t="str">
        <f>IF($D$6=Assumptions_GEN!$B$133,"",IF(ISBLANK('V Form C-RW'!S46),"",'V Form C-RW'!S46))</f>
        <v/>
      </c>
      <c r="P45" s="68" t="str">
        <f>IF($D$6=Assumptions_GEN!$B$133,"",IF(ISBLANK('V Form C-RW'!U46),"",'V Form C-RW'!U46))</f>
        <v>&lt;select treatment ID or input text&gt;</v>
      </c>
      <c r="Q45" s="67" t="str">
        <f>IF($D$6=Assumptions_GEN!$B$133,"",IF(ISBLANK('V Form C-RW'!V46),"",'V Form C-RW'!AM46))</f>
        <v/>
      </c>
      <c r="R45" s="189" t="str">
        <f>IF($D$6=Assumptions_GEN!$B$133,"",IF($B45='V Form C-RW'!$B46,('V Form C-RW'!AO46),"check inputs"))</f>
        <v/>
      </c>
      <c r="S45" s="189" t="str">
        <f>IFERROR(IF($D$6=Assumptions_GEN!$B$133,"",IF($B45='V Form C-RW'!$B46,('V Form C-RW'!AP46),"check inputs"))*$R45,"")</f>
        <v/>
      </c>
      <c r="T45" s="189" t="str">
        <f>IFERROR(IF($D$6=Assumptions_GEN!$B$133,"",IF($B45='V Form C-RW'!$B46,('V Form C-RW'!AQ46),"check inputs"))*$R45,"")</f>
        <v/>
      </c>
      <c r="U45" s="189" t="str">
        <f>IFERROR(IF($D$6=Assumptions_GEN!$B$133,"",IF($B45='V Form C-RW'!$B46,('V Form C-RW'!AR46),"check inputs"))*$R45,"")</f>
        <v/>
      </c>
      <c r="V45" s="260" t="str">
        <f>IF($D$6=Assumptions_GEN!$B$133,"",IF($B45='V Form C-RW'!$B46,('V Form C-RW'!AT46),"check inputs"))</f>
        <v/>
      </c>
      <c r="W45" s="264"/>
      <c r="X45" s="189" t="str">
        <f>IFERROR(((W45/$W$54)*'Indirect Costs Calc (VT-Indire)'!$L$12),"")</f>
        <v/>
      </c>
      <c r="Y45" s="265">
        <f t="shared" si="2"/>
        <v>0</v>
      </c>
      <c r="Z45" s="264"/>
      <c r="AA45" s="189" t="str">
        <f>IFERROR((Z45/$Z$54)*'Indirect Costs Calc (VT-Indire)'!$M$12,"")</f>
        <v/>
      </c>
      <c r="AB45" s="265">
        <f t="shared" si="3"/>
        <v>0</v>
      </c>
      <c r="AC45" s="267">
        <f t="shared" si="4"/>
        <v>0</v>
      </c>
      <c r="AD45" s="189">
        <f t="shared" si="5"/>
        <v>0</v>
      </c>
      <c r="AE45" s="265">
        <f t="shared" si="6"/>
        <v>0</v>
      </c>
      <c r="AF45" s="271" t="str">
        <f t="shared" si="7"/>
        <v/>
      </c>
      <c r="AG45" s="190" t="str">
        <f t="shared" si="8"/>
        <v/>
      </c>
      <c r="AH45" s="190" t="str">
        <f t="shared" si="9"/>
        <v/>
      </c>
      <c r="AI45" s="272" t="str">
        <f t="shared" si="10"/>
        <v/>
      </c>
      <c r="AJ45" s="270"/>
      <c r="AK45" s="65"/>
      <c r="AL45" s="316"/>
      <c r="AM45" s="317"/>
      <c r="AN45" s="317"/>
      <c r="AO45" s="317"/>
      <c r="AP45" s="317"/>
      <c r="AQ45" s="317"/>
      <c r="AR45" s="317"/>
      <c r="AS45" s="319"/>
      <c r="AT45" s="314"/>
      <c r="AU45" s="253" t="str">
        <f t="shared" si="11"/>
        <v/>
      </c>
      <c r="AV45" s="253"/>
    </row>
    <row r="46" spans="1:48" s="286" customFormat="1" ht="30" customHeight="1" x14ac:dyDescent="0.25">
      <c r="A46" s="69">
        <f t="shared" si="0"/>
        <v>33</v>
      </c>
      <c r="B46" s="67" t="str">
        <f>IF($D$6=Assumptions_GEN!$B$133,"",'V Form C-RW'!B47)</f>
        <v>..33.RW.</v>
      </c>
      <c r="C46" s="67" t="str">
        <f>IF($D$6=Assumptions_GEN!$B$133,"",'V Form C-RW'!G47)</f>
        <v>&lt;select asset type or input text&gt;</v>
      </c>
      <c r="D46" s="67" t="str">
        <f>IF($D$6=Assumptions_GEN!$B$133,"",IF(ISBLANK('V Form C-RW'!H47),"",'V Form C-RW'!H47))</f>
        <v/>
      </c>
      <c r="E46" s="67" t="str">
        <f>IF($D$6=Assumptions_GEN!$B$133,"",IF(ISBLANK('V Form C-RW'!I47),"",'V Form C-RW'!I47))</f>
        <v/>
      </c>
      <c r="F46" s="67" t="str">
        <f>IF($D$6=Assumptions_GEN!$B$133,"",IF(ISBLANK('V Form C-RW'!J47),"",'V Form C-RW'!J47))</f>
        <v/>
      </c>
      <c r="G46" s="67" t="str">
        <f>IF($D$6=Assumptions_GEN!$B$133,"",IF(ISBLANK('V Form C-RW'!K47),"",'V Form C-RW'!K47))</f>
        <v/>
      </c>
      <c r="H46" s="67" t="str">
        <f>IF($D$6=Assumptions_GEN!$B$133,"",IF(ISBLANK('V Form C-RW'!L47),"",'V Form C-RW'!L47))</f>
        <v/>
      </c>
      <c r="I46" s="281" t="str">
        <f>IF($D$6=Assumptions_GEN!$B$133,"",IF(ISBLANK('V Form C-RW'!M47),"",'V Form C-RW'!M47))</f>
        <v/>
      </c>
      <c r="J46" s="281" t="str">
        <f>IF($D$6=Assumptions_GEN!$B$133,"",IF(ISBLANK('V Form C-RW'!N47),"",'V Form C-RW'!N47))</f>
        <v/>
      </c>
      <c r="K46" s="281" t="str">
        <f>IF($D$6=Assumptions_GEN!$B$133,"",IF(ISBLANK('V Form C-RW'!O47),"",'V Form C-RW'!O47))</f>
        <v/>
      </c>
      <c r="L46" s="281" t="str">
        <f>IF($D$6=Assumptions_GEN!$B$133,"",IF(ISBLANK('V Form C-RW'!P47),"",'V Form C-RW'!P47))</f>
        <v/>
      </c>
      <c r="M46" s="67" t="str">
        <f>IF($D$6=Assumptions_GEN!$B$133,"",IF(ISBLANK('V Form C-RW'!Q47),"",'V Form C-RW'!Q47))</f>
        <v/>
      </c>
      <c r="N46" s="67" t="str">
        <f>IF($D$6=Assumptions_GEN!$B$133,"",IF(ISBLANK('V Form C-RW'!R47),"",'V Form C-RW'!R47))</f>
        <v/>
      </c>
      <c r="O46" s="67" t="str">
        <f>IF($D$6=Assumptions_GEN!$B$133,"",IF(ISBLANK('V Form C-RW'!S47),"",'V Form C-RW'!S47))</f>
        <v/>
      </c>
      <c r="P46" s="68" t="str">
        <f>IF($D$6=Assumptions_GEN!$B$133,"",IF(ISBLANK('V Form C-RW'!U47),"",'V Form C-RW'!U47))</f>
        <v>&lt;select treatment ID or input text&gt;</v>
      </c>
      <c r="Q46" s="67" t="str">
        <f>IF($D$6=Assumptions_GEN!$B$133,"",IF(ISBLANK('V Form C-RW'!V47),"",'V Form C-RW'!AM47))</f>
        <v/>
      </c>
      <c r="R46" s="189" t="str">
        <f>IF($D$6=Assumptions_GEN!$B$133,"",IF($B46='V Form C-RW'!$B47,('V Form C-RW'!AO47),"check inputs"))</f>
        <v/>
      </c>
      <c r="S46" s="189" t="str">
        <f>IFERROR(IF($D$6=Assumptions_GEN!$B$133,"",IF($B46='V Form C-RW'!$B47,('V Form C-RW'!AP47),"check inputs"))*$R46,"")</f>
        <v/>
      </c>
      <c r="T46" s="189" t="str">
        <f>IFERROR(IF($D$6=Assumptions_GEN!$B$133,"",IF($B46='V Form C-RW'!$B47,('V Form C-RW'!AQ47),"check inputs"))*$R46,"")</f>
        <v/>
      </c>
      <c r="U46" s="189" t="str">
        <f>IFERROR(IF($D$6=Assumptions_GEN!$B$133,"",IF($B46='V Form C-RW'!$B47,('V Form C-RW'!AR47),"check inputs"))*$R46,"")</f>
        <v/>
      </c>
      <c r="V46" s="260" t="str">
        <f>IF($D$6=Assumptions_GEN!$B$133,"",IF($B46='V Form C-RW'!$B47,('V Form C-RW'!AT47),"check inputs"))</f>
        <v/>
      </c>
      <c r="W46" s="264"/>
      <c r="X46" s="189" t="str">
        <f>IFERROR(((W46/$W$54)*'Indirect Costs Calc (VT-Indire)'!$L$12),"")</f>
        <v/>
      </c>
      <c r="Y46" s="265">
        <f t="shared" si="2"/>
        <v>0</v>
      </c>
      <c r="Z46" s="264"/>
      <c r="AA46" s="189" t="str">
        <f>IFERROR((Z46/$Z$54)*'Indirect Costs Calc (VT-Indire)'!$M$12,"")</f>
        <v/>
      </c>
      <c r="AB46" s="265">
        <f t="shared" si="3"/>
        <v>0</v>
      </c>
      <c r="AC46" s="267">
        <f t="shared" si="4"/>
        <v>0</v>
      </c>
      <c r="AD46" s="189">
        <f t="shared" si="5"/>
        <v>0</v>
      </c>
      <c r="AE46" s="265">
        <f t="shared" si="6"/>
        <v>0</v>
      </c>
      <c r="AF46" s="271" t="str">
        <f t="shared" si="7"/>
        <v/>
      </c>
      <c r="AG46" s="190" t="str">
        <f t="shared" si="8"/>
        <v/>
      </c>
      <c r="AH46" s="190" t="str">
        <f t="shared" si="9"/>
        <v/>
      </c>
      <c r="AI46" s="272" t="str">
        <f t="shared" si="10"/>
        <v/>
      </c>
      <c r="AJ46" s="270"/>
      <c r="AK46" s="65"/>
      <c r="AL46" s="316"/>
      <c r="AM46" s="317"/>
      <c r="AN46" s="317"/>
      <c r="AO46" s="317"/>
      <c r="AP46" s="317"/>
      <c r="AQ46" s="317"/>
      <c r="AR46" s="317"/>
      <c r="AS46" s="319"/>
      <c r="AT46" s="314"/>
      <c r="AU46" s="253" t="str">
        <f t="shared" si="11"/>
        <v/>
      </c>
      <c r="AV46" s="253"/>
    </row>
    <row r="47" spans="1:48" s="286" customFormat="1" ht="30" customHeight="1" x14ac:dyDescent="0.25">
      <c r="A47" s="69">
        <f t="shared" si="0"/>
        <v>34</v>
      </c>
      <c r="B47" s="67" t="str">
        <f>IF($D$6=Assumptions_GEN!$B$133,"",'V Form C-RW'!B48)</f>
        <v>..34.RW.</v>
      </c>
      <c r="C47" s="67" t="str">
        <f>IF($D$6=Assumptions_GEN!$B$133,"",'V Form C-RW'!G48)</f>
        <v>&lt;select asset type or input text&gt;</v>
      </c>
      <c r="D47" s="67" t="str">
        <f>IF($D$6=Assumptions_GEN!$B$133,"",IF(ISBLANK('V Form C-RW'!H48),"",'V Form C-RW'!H48))</f>
        <v/>
      </c>
      <c r="E47" s="67" t="str">
        <f>IF($D$6=Assumptions_GEN!$B$133,"",IF(ISBLANK('V Form C-RW'!I48),"",'V Form C-RW'!I48))</f>
        <v/>
      </c>
      <c r="F47" s="67" t="str">
        <f>IF($D$6=Assumptions_GEN!$B$133,"",IF(ISBLANK('V Form C-RW'!J48),"",'V Form C-RW'!J48))</f>
        <v/>
      </c>
      <c r="G47" s="67" t="str">
        <f>IF($D$6=Assumptions_GEN!$B$133,"",IF(ISBLANK('V Form C-RW'!K48),"",'V Form C-RW'!K48))</f>
        <v/>
      </c>
      <c r="H47" s="67" t="str">
        <f>IF($D$6=Assumptions_GEN!$B$133,"",IF(ISBLANK('V Form C-RW'!L48),"",'V Form C-RW'!L48))</f>
        <v/>
      </c>
      <c r="I47" s="281" t="str">
        <f>IF($D$6=Assumptions_GEN!$B$133,"",IF(ISBLANK('V Form C-RW'!M48),"",'V Form C-RW'!M48))</f>
        <v/>
      </c>
      <c r="J47" s="281" t="str">
        <f>IF($D$6=Assumptions_GEN!$B$133,"",IF(ISBLANK('V Form C-RW'!N48),"",'V Form C-RW'!N48))</f>
        <v/>
      </c>
      <c r="K47" s="281" t="str">
        <f>IF($D$6=Assumptions_GEN!$B$133,"",IF(ISBLANK('V Form C-RW'!O48),"",'V Form C-RW'!O48))</f>
        <v/>
      </c>
      <c r="L47" s="281" t="str">
        <f>IF($D$6=Assumptions_GEN!$B$133,"",IF(ISBLANK('V Form C-RW'!P48),"",'V Form C-RW'!P48))</f>
        <v/>
      </c>
      <c r="M47" s="67" t="str">
        <f>IF($D$6=Assumptions_GEN!$B$133,"",IF(ISBLANK('V Form C-RW'!Q48),"",'V Form C-RW'!Q48))</f>
        <v/>
      </c>
      <c r="N47" s="67" t="str">
        <f>IF($D$6=Assumptions_GEN!$B$133,"",IF(ISBLANK('V Form C-RW'!R48),"",'V Form C-RW'!R48))</f>
        <v/>
      </c>
      <c r="O47" s="67" t="str">
        <f>IF($D$6=Assumptions_GEN!$B$133,"",IF(ISBLANK('V Form C-RW'!S48),"",'V Form C-RW'!S48))</f>
        <v/>
      </c>
      <c r="P47" s="68" t="str">
        <f>IF($D$6=Assumptions_GEN!$B$133,"",IF(ISBLANK('V Form C-RW'!U48),"",'V Form C-RW'!U48))</f>
        <v>&lt;select treatment ID or input text&gt;</v>
      </c>
      <c r="Q47" s="67" t="str">
        <f>IF($D$6=Assumptions_GEN!$B$133,"",IF(ISBLANK('V Form C-RW'!V48),"",'V Form C-RW'!AM48))</f>
        <v/>
      </c>
      <c r="R47" s="189" t="str">
        <f>IF($D$6=Assumptions_GEN!$B$133,"",IF($B47='V Form C-RW'!$B48,('V Form C-RW'!AO48),"check inputs"))</f>
        <v/>
      </c>
      <c r="S47" s="189" t="str">
        <f>IFERROR(IF($D$6=Assumptions_GEN!$B$133,"",IF($B47='V Form C-RW'!$B48,('V Form C-RW'!AP48),"check inputs"))*$R47,"")</f>
        <v/>
      </c>
      <c r="T47" s="189" t="str">
        <f>IFERROR(IF($D$6=Assumptions_GEN!$B$133,"",IF($B47='V Form C-RW'!$B48,('V Form C-RW'!AQ48),"check inputs"))*$R47,"")</f>
        <v/>
      </c>
      <c r="U47" s="189" t="str">
        <f>IFERROR(IF($D$6=Assumptions_GEN!$B$133,"",IF($B47='V Form C-RW'!$B48,('V Form C-RW'!AR48),"check inputs"))*$R47,"")</f>
        <v/>
      </c>
      <c r="V47" s="260" t="str">
        <f>IF($D$6=Assumptions_GEN!$B$133,"",IF($B47='V Form C-RW'!$B48,('V Form C-RW'!AT48),"check inputs"))</f>
        <v/>
      </c>
      <c r="W47" s="264"/>
      <c r="X47" s="189" t="str">
        <f>IFERROR(((W47/$W$54)*'Indirect Costs Calc (VT-Indire)'!$L$12),"")</f>
        <v/>
      </c>
      <c r="Y47" s="265">
        <f t="shared" si="2"/>
        <v>0</v>
      </c>
      <c r="Z47" s="264"/>
      <c r="AA47" s="189" t="str">
        <f>IFERROR((Z47/$Z$54)*'Indirect Costs Calc (VT-Indire)'!$M$12,"")</f>
        <v/>
      </c>
      <c r="AB47" s="265">
        <f t="shared" si="3"/>
        <v>0</v>
      </c>
      <c r="AC47" s="267">
        <f t="shared" si="4"/>
        <v>0</v>
      </c>
      <c r="AD47" s="189">
        <f t="shared" si="5"/>
        <v>0</v>
      </c>
      <c r="AE47" s="265">
        <f t="shared" si="6"/>
        <v>0</v>
      </c>
      <c r="AF47" s="271" t="str">
        <f t="shared" si="7"/>
        <v/>
      </c>
      <c r="AG47" s="190" t="str">
        <f t="shared" si="8"/>
        <v/>
      </c>
      <c r="AH47" s="190" t="str">
        <f t="shared" si="9"/>
        <v/>
      </c>
      <c r="AI47" s="272" t="str">
        <f t="shared" si="10"/>
        <v/>
      </c>
      <c r="AJ47" s="270"/>
      <c r="AK47" s="65"/>
      <c r="AL47" s="316"/>
      <c r="AM47" s="317"/>
      <c r="AN47" s="317"/>
      <c r="AO47" s="317"/>
      <c r="AP47" s="317"/>
      <c r="AQ47" s="317"/>
      <c r="AR47" s="317"/>
      <c r="AS47" s="319"/>
      <c r="AT47" s="314"/>
      <c r="AU47" s="253" t="str">
        <f t="shared" si="11"/>
        <v/>
      </c>
      <c r="AV47" s="253"/>
    </row>
    <row r="48" spans="1:48" s="286" customFormat="1" ht="30" customHeight="1" x14ac:dyDescent="0.25">
      <c r="A48" s="69">
        <f t="shared" si="0"/>
        <v>35</v>
      </c>
      <c r="B48" s="67" t="str">
        <f>IF($D$6=Assumptions_GEN!$B$133,"",'V Form C-RW'!B49)</f>
        <v>..35.RW.</v>
      </c>
      <c r="C48" s="67" t="str">
        <f>IF($D$6=Assumptions_GEN!$B$133,"",'V Form C-RW'!G49)</f>
        <v>&lt;select asset type or input text&gt;</v>
      </c>
      <c r="D48" s="67" t="str">
        <f>IF($D$6=Assumptions_GEN!$B$133,"",IF(ISBLANK('V Form C-RW'!H49),"",'V Form C-RW'!H49))</f>
        <v/>
      </c>
      <c r="E48" s="67" t="str">
        <f>IF($D$6=Assumptions_GEN!$B$133,"",IF(ISBLANK('V Form C-RW'!I49),"",'V Form C-RW'!I49))</f>
        <v/>
      </c>
      <c r="F48" s="67" t="str">
        <f>IF($D$6=Assumptions_GEN!$B$133,"",IF(ISBLANK('V Form C-RW'!J49),"",'V Form C-RW'!J49))</f>
        <v/>
      </c>
      <c r="G48" s="67" t="str">
        <f>IF($D$6=Assumptions_GEN!$B$133,"",IF(ISBLANK('V Form C-RW'!K49),"",'V Form C-RW'!K49))</f>
        <v/>
      </c>
      <c r="H48" s="67" t="str">
        <f>IF($D$6=Assumptions_GEN!$B$133,"",IF(ISBLANK('V Form C-RW'!L49),"",'V Form C-RW'!L49))</f>
        <v/>
      </c>
      <c r="I48" s="281" t="str">
        <f>IF($D$6=Assumptions_GEN!$B$133,"",IF(ISBLANK('V Form C-RW'!M49),"",'V Form C-RW'!M49))</f>
        <v/>
      </c>
      <c r="J48" s="281" t="str">
        <f>IF($D$6=Assumptions_GEN!$B$133,"",IF(ISBLANK('V Form C-RW'!N49),"",'V Form C-RW'!N49))</f>
        <v/>
      </c>
      <c r="K48" s="281" t="str">
        <f>IF($D$6=Assumptions_GEN!$B$133,"",IF(ISBLANK('V Form C-RW'!O49),"",'V Form C-RW'!O49))</f>
        <v/>
      </c>
      <c r="L48" s="281" t="str">
        <f>IF($D$6=Assumptions_GEN!$B$133,"",IF(ISBLANK('V Form C-RW'!P49),"",'V Form C-RW'!P49))</f>
        <v/>
      </c>
      <c r="M48" s="67" t="str">
        <f>IF($D$6=Assumptions_GEN!$B$133,"",IF(ISBLANK('V Form C-RW'!Q49),"",'V Form C-RW'!Q49))</f>
        <v/>
      </c>
      <c r="N48" s="67" t="str">
        <f>IF($D$6=Assumptions_GEN!$B$133,"",IF(ISBLANK('V Form C-RW'!R49),"",'V Form C-RW'!R49))</f>
        <v/>
      </c>
      <c r="O48" s="67" t="str">
        <f>IF($D$6=Assumptions_GEN!$B$133,"",IF(ISBLANK('V Form C-RW'!S49),"",'V Form C-RW'!S49))</f>
        <v/>
      </c>
      <c r="P48" s="68" t="str">
        <f>IF($D$6=Assumptions_GEN!$B$133,"",IF(ISBLANK('V Form C-RW'!U49),"",'V Form C-RW'!U49))</f>
        <v>&lt;select treatment ID or input text&gt;</v>
      </c>
      <c r="Q48" s="67" t="str">
        <f>IF($D$6=Assumptions_GEN!$B$133,"",IF(ISBLANK('V Form C-RW'!V49),"",'V Form C-RW'!AM49))</f>
        <v/>
      </c>
      <c r="R48" s="189" t="str">
        <f>IF($D$6=Assumptions_GEN!$B$133,"",IF($B48='V Form C-RW'!$B49,('V Form C-RW'!AO49),"check inputs"))</f>
        <v/>
      </c>
      <c r="S48" s="189" t="str">
        <f>IFERROR(IF($D$6=Assumptions_GEN!$B$133,"",IF($B48='V Form C-RW'!$B49,('V Form C-RW'!AP49),"check inputs"))*$R48,"")</f>
        <v/>
      </c>
      <c r="T48" s="189" t="str">
        <f>IFERROR(IF($D$6=Assumptions_GEN!$B$133,"",IF($B48='V Form C-RW'!$B49,('V Form C-RW'!AQ49),"check inputs"))*$R48,"")</f>
        <v/>
      </c>
      <c r="U48" s="189" t="str">
        <f>IFERROR(IF($D$6=Assumptions_GEN!$B$133,"",IF($B48='V Form C-RW'!$B49,('V Form C-RW'!AR49),"check inputs"))*$R48,"")</f>
        <v/>
      </c>
      <c r="V48" s="260" t="str">
        <f>IF($D$6=Assumptions_GEN!$B$133,"",IF($B48='V Form C-RW'!$B49,('V Form C-RW'!AT49),"check inputs"))</f>
        <v/>
      </c>
      <c r="W48" s="264"/>
      <c r="X48" s="189" t="str">
        <f>IFERROR(((W48/$W$54)*'Indirect Costs Calc (VT-Indire)'!$L$12),"")</f>
        <v/>
      </c>
      <c r="Y48" s="265">
        <f t="shared" si="2"/>
        <v>0</v>
      </c>
      <c r="Z48" s="264"/>
      <c r="AA48" s="189" t="str">
        <f>IFERROR((Z48/$Z$54)*'Indirect Costs Calc (VT-Indire)'!$M$12,"")</f>
        <v/>
      </c>
      <c r="AB48" s="265">
        <f t="shared" si="3"/>
        <v>0</v>
      </c>
      <c r="AC48" s="267">
        <f t="shared" si="4"/>
        <v>0</v>
      </c>
      <c r="AD48" s="189">
        <f t="shared" si="5"/>
        <v>0</v>
      </c>
      <c r="AE48" s="265">
        <f t="shared" si="6"/>
        <v>0</v>
      </c>
      <c r="AF48" s="271" t="str">
        <f t="shared" si="7"/>
        <v/>
      </c>
      <c r="AG48" s="190" t="str">
        <f t="shared" si="8"/>
        <v/>
      </c>
      <c r="AH48" s="190" t="str">
        <f t="shared" si="9"/>
        <v/>
      </c>
      <c r="AI48" s="272" t="str">
        <f t="shared" si="10"/>
        <v/>
      </c>
      <c r="AJ48" s="270"/>
      <c r="AK48" s="65"/>
      <c r="AL48" s="316"/>
      <c r="AM48" s="317"/>
      <c r="AN48" s="317"/>
      <c r="AO48" s="317"/>
      <c r="AP48" s="317"/>
      <c r="AQ48" s="317"/>
      <c r="AR48" s="317"/>
      <c r="AS48" s="319"/>
      <c r="AT48" s="314"/>
      <c r="AU48" s="253" t="str">
        <f t="shared" si="11"/>
        <v/>
      </c>
      <c r="AV48" s="253"/>
    </row>
    <row r="49" spans="1:48" s="286" customFormat="1" ht="30" customHeight="1" x14ac:dyDescent="0.25">
      <c r="A49" s="69">
        <f t="shared" si="0"/>
        <v>36</v>
      </c>
      <c r="B49" s="67" t="str">
        <f>IF($D$6=Assumptions_GEN!$B$133,"",'V Form C-RW'!B50)</f>
        <v>..36.RW.</v>
      </c>
      <c r="C49" s="67" t="str">
        <f>IF($D$6=Assumptions_GEN!$B$133,"",'V Form C-RW'!G50)</f>
        <v>&lt;select asset type or input text&gt;</v>
      </c>
      <c r="D49" s="67" t="str">
        <f>IF($D$6=Assumptions_GEN!$B$133,"",IF(ISBLANK('V Form C-RW'!H50),"",'V Form C-RW'!H50))</f>
        <v/>
      </c>
      <c r="E49" s="67" t="str">
        <f>IF($D$6=Assumptions_GEN!$B$133,"",IF(ISBLANK('V Form C-RW'!I50),"",'V Form C-RW'!I50))</f>
        <v/>
      </c>
      <c r="F49" s="67" t="str">
        <f>IF($D$6=Assumptions_GEN!$B$133,"",IF(ISBLANK('V Form C-RW'!J50),"",'V Form C-RW'!J50))</f>
        <v/>
      </c>
      <c r="G49" s="67" t="str">
        <f>IF($D$6=Assumptions_GEN!$B$133,"",IF(ISBLANK('V Form C-RW'!K50),"",'V Form C-RW'!K50))</f>
        <v/>
      </c>
      <c r="H49" s="67" t="str">
        <f>IF($D$6=Assumptions_GEN!$B$133,"",IF(ISBLANK('V Form C-RW'!L50),"",'V Form C-RW'!L50))</f>
        <v/>
      </c>
      <c r="I49" s="281" t="str">
        <f>IF($D$6=Assumptions_GEN!$B$133,"",IF(ISBLANK('V Form C-RW'!M50),"",'V Form C-RW'!M50))</f>
        <v/>
      </c>
      <c r="J49" s="281" t="str">
        <f>IF($D$6=Assumptions_GEN!$B$133,"",IF(ISBLANK('V Form C-RW'!N50),"",'V Form C-RW'!N50))</f>
        <v/>
      </c>
      <c r="K49" s="281" t="str">
        <f>IF($D$6=Assumptions_GEN!$B$133,"",IF(ISBLANK('V Form C-RW'!O50),"",'V Form C-RW'!O50))</f>
        <v/>
      </c>
      <c r="L49" s="281" t="str">
        <f>IF($D$6=Assumptions_GEN!$B$133,"",IF(ISBLANK('V Form C-RW'!P50),"",'V Form C-RW'!P50))</f>
        <v/>
      </c>
      <c r="M49" s="67" t="str">
        <f>IF($D$6=Assumptions_GEN!$B$133,"",IF(ISBLANK('V Form C-RW'!Q50),"",'V Form C-RW'!Q50))</f>
        <v/>
      </c>
      <c r="N49" s="67" t="str">
        <f>IF($D$6=Assumptions_GEN!$B$133,"",IF(ISBLANK('V Form C-RW'!R50),"",'V Form C-RW'!R50))</f>
        <v/>
      </c>
      <c r="O49" s="67" t="str">
        <f>IF($D$6=Assumptions_GEN!$B$133,"",IF(ISBLANK('V Form C-RW'!S50),"",'V Form C-RW'!S50))</f>
        <v/>
      </c>
      <c r="P49" s="68" t="str">
        <f>IF($D$6=Assumptions_GEN!$B$133,"",IF(ISBLANK('V Form C-RW'!U50),"",'V Form C-RW'!U50))</f>
        <v>&lt;select treatment ID or input text&gt;</v>
      </c>
      <c r="Q49" s="67" t="str">
        <f>IF($D$6=Assumptions_GEN!$B$133,"",IF(ISBLANK('V Form C-RW'!V50),"",'V Form C-RW'!AM50))</f>
        <v/>
      </c>
      <c r="R49" s="189" t="str">
        <f>IF($D$6=Assumptions_GEN!$B$133,"",IF($B49='V Form C-RW'!$B50,('V Form C-RW'!AO50),"check inputs"))</f>
        <v/>
      </c>
      <c r="S49" s="189" t="str">
        <f>IFERROR(IF($D$6=Assumptions_GEN!$B$133,"",IF($B49='V Form C-RW'!$B50,('V Form C-RW'!AP50),"check inputs"))*$R49,"")</f>
        <v/>
      </c>
      <c r="T49" s="189" t="str">
        <f>IFERROR(IF($D$6=Assumptions_GEN!$B$133,"",IF($B49='V Form C-RW'!$B50,('V Form C-RW'!AQ50),"check inputs"))*$R49,"")</f>
        <v/>
      </c>
      <c r="U49" s="189" t="str">
        <f>IFERROR(IF($D$6=Assumptions_GEN!$B$133,"",IF($B49='V Form C-RW'!$B50,('V Form C-RW'!AR50),"check inputs"))*$R49,"")</f>
        <v/>
      </c>
      <c r="V49" s="260" t="str">
        <f>IF($D$6=Assumptions_GEN!$B$133,"",IF($B49='V Form C-RW'!$B50,('V Form C-RW'!AT50),"check inputs"))</f>
        <v/>
      </c>
      <c r="W49" s="264"/>
      <c r="X49" s="189" t="str">
        <f>IFERROR(((W49/$W$54)*'Indirect Costs Calc (VT-Indire)'!$L$12),"")</f>
        <v/>
      </c>
      <c r="Y49" s="265">
        <f t="shared" si="2"/>
        <v>0</v>
      </c>
      <c r="Z49" s="264"/>
      <c r="AA49" s="189" t="str">
        <f>IFERROR((Z49/$Z$54)*'Indirect Costs Calc (VT-Indire)'!$M$12,"")</f>
        <v/>
      </c>
      <c r="AB49" s="265">
        <f t="shared" si="3"/>
        <v>0</v>
      </c>
      <c r="AC49" s="267">
        <f t="shared" si="4"/>
        <v>0</v>
      </c>
      <c r="AD49" s="189">
        <f t="shared" si="5"/>
        <v>0</v>
      </c>
      <c r="AE49" s="265">
        <f t="shared" si="6"/>
        <v>0</v>
      </c>
      <c r="AF49" s="271" t="str">
        <f t="shared" si="7"/>
        <v/>
      </c>
      <c r="AG49" s="190" t="str">
        <f t="shared" si="8"/>
        <v/>
      </c>
      <c r="AH49" s="190" t="str">
        <f t="shared" si="9"/>
        <v/>
      </c>
      <c r="AI49" s="272" t="str">
        <f t="shared" si="10"/>
        <v/>
      </c>
      <c r="AJ49" s="270"/>
      <c r="AK49" s="65"/>
      <c r="AL49" s="316"/>
      <c r="AM49" s="317"/>
      <c r="AN49" s="317"/>
      <c r="AO49" s="317"/>
      <c r="AP49" s="317"/>
      <c r="AQ49" s="317"/>
      <c r="AR49" s="317"/>
      <c r="AS49" s="319"/>
      <c r="AT49" s="314"/>
      <c r="AU49" s="253" t="str">
        <f t="shared" si="11"/>
        <v/>
      </c>
      <c r="AV49" s="253"/>
    </row>
    <row r="50" spans="1:48" s="286" customFormat="1" ht="30" customHeight="1" x14ac:dyDescent="0.25">
      <c r="A50" s="69">
        <f t="shared" si="0"/>
        <v>37</v>
      </c>
      <c r="B50" s="67" t="str">
        <f>IF($D$6=Assumptions_GEN!$B$133,"",'V Form C-RW'!B51)</f>
        <v>..37.RW.</v>
      </c>
      <c r="C50" s="67" t="str">
        <f>IF($D$6=Assumptions_GEN!$B$133,"",'V Form C-RW'!G51)</f>
        <v>&lt;select asset type or input text&gt;</v>
      </c>
      <c r="D50" s="67" t="str">
        <f>IF($D$6=Assumptions_GEN!$B$133,"",IF(ISBLANK('V Form C-RW'!H51),"",'V Form C-RW'!H51))</f>
        <v/>
      </c>
      <c r="E50" s="67" t="str">
        <f>IF($D$6=Assumptions_GEN!$B$133,"",IF(ISBLANK('V Form C-RW'!I51),"",'V Form C-RW'!I51))</f>
        <v/>
      </c>
      <c r="F50" s="67" t="str">
        <f>IF($D$6=Assumptions_GEN!$B$133,"",IF(ISBLANK('V Form C-RW'!J51),"",'V Form C-RW'!J51))</f>
        <v/>
      </c>
      <c r="G50" s="67" t="str">
        <f>IF($D$6=Assumptions_GEN!$B$133,"",IF(ISBLANK('V Form C-RW'!K51),"",'V Form C-RW'!K51))</f>
        <v/>
      </c>
      <c r="H50" s="67" t="str">
        <f>IF($D$6=Assumptions_GEN!$B$133,"",IF(ISBLANK('V Form C-RW'!L51),"",'V Form C-RW'!L51))</f>
        <v/>
      </c>
      <c r="I50" s="281" t="str">
        <f>IF($D$6=Assumptions_GEN!$B$133,"",IF(ISBLANK('V Form C-RW'!M51),"",'V Form C-RW'!M51))</f>
        <v/>
      </c>
      <c r="J50" s="281" t="str">
        <f>IF($D$6=Assumptions_GEN!$B$133,"",IF(ISBLANK('V Form C-RW'!N51),"",'V Form C-RW'!N51))</f>
        <v/>
      </c>
      <c r="K50" s="281" t="str">
        <f>IF($D$6=Assumptions_GEN!$B$133,"",IF(ISBLANK('V Form C-RW'!O51),"",'V Form C-RW'!O51))</f>
        <v/>
      </c>
      <c r="L50" s="281" t="str">
        <f>IF($D$6=Assumptions_GEN!$B$133,"",IF(ISBLANK('V Form C-RW'!P51),"",'V Form C-RW'!P51))</f>
        <v/>
      </c>
      <c r="M50" s="67" t="str">
        <f>IF($D$6=Assumptions_GEN!$B$133,"",IF(ISBLANK('V Form C-RW'!Q51),"",'V Form C-RW'!Q51))</f>
        <v/>
      </c>
      <c r="N50" s="67" t="str">
        <f>IF($D$6=Assumptions_GEN!$B$133,"",IF(ISBLANK('V Form C-RW'!R51),"",'V Form C-RW'!R51))</f>
        <v/>
      </c>
      <c r="O50" s="67" t="str">
        <f>IF($D$6=Assumptions_GEN!$B$133,"",IF(ISBLANK('V Form C-RW'!S51),"",'V Form C-RW'!S51))</f>
        <v/>
      </c>
      <c r="P50" s="68" t="str">
        <f>IF($D$6=Assumptions_GEN!$B$133,"",IF(ISBLANK('V Form C-RW'!U51),"",'V Form C-RW'!U51))</f>
        <v>&lt;select treatment ID or input text&gt;</v>
      </c>
      <c r="Q50" s="67" t="str">
        <f>IF($D$6=Assumptions_GEN!$B$133,"",IF(ISBLANK('V Form C-RW'!V51),"",'V Form C-RW'!AM51))</f>
        <v/>
      </c>
      <c r="R50" s="189" t="str">
        <f>IF($D$6=Assumptions_GEN!$B$133,"",IF($B50='V Form C-RW'!$B51,('V Form C-RW'!AO51),"check inputs"))</f>
        <v/>
      </c>
      <c r="S50" s="189" t="str">
        <f>IFERROR(IF($D$6=Assumptions_GEN!$B$133,"",IF($B50='V Form C-RW'!$B51,('V Form C-RW'!AP51),"check inputs"))*$R50,"")</f>
        <v/>
      </c>
      <c r="T50" s="189" t="str">
        <f>IFERROR(IF($D$6=Assumptions_GEN!$B$133,"",IF($B50='V Form C-RW'!$B51,('V Form C-RW'!AQ51),"check inputs"))*$R50,"")</f>
        <v/>
      </c>
      <c r="U50" s="189" t="str">
        <f>IFERROR(IF($D$6=Assumptions_GEN!$B$133,"",IF($B50='V Form C-RW'!$B51,('V Form C-RW'!AR51),"check inputs"))*$R50,"")</f>
        <v/>
      </c>
      <c r="V50" s="260" t="str">
        <f>IF($D$6=Assumptions_GEN!$B$133,"",IF($B50='V Form C-RW'!$B51,('V Form C-RW'!AT51),"check inputs"))</f>
        <v/>
      </c>
      <c r="W50" s="264"/>
      <c r="X50" s="189" t="str">
        <f>IFERROR(((W50/$W$54)*'Indirect Costs Calc (VT-Indire)'!$L$12),"")</f>
        <v/>
      </c>
      <c r="Y50" s="265">
        <f t="shared" si="2"/>
        <v>0</v>
      </c>
      <c r="Z50" s="264"/>
      <c r="AA50" s="189" t="str">
        <f>IFERROR((Z50/$Z$54)*'Indirect Costs Calc (VT-Indire)'!$M$12,"")</f>
        <v/>
      </c>
      <c r="AB50" s="265">
        <f t="shared" si="3"/>
        <v>0</v>
      </c>
      <c r="AC50" s="267">
        <f t="shared" si="4"/>
        <v>0</v>
      </c>
      <c r="AD50" s="189">
        <f t="shared" si="5"/>
        <v>0</v>
      </c>
      <c r="AE50" s="265">
        <f t="shared" si="6"/>
        <v>0</v>
      </c>
      <c r="AF50" s="271" t="str">
        <f t="shared" si="7"/>
        <v/>
      </c>
      <c r="AG50" s="190" t="str">
        <f t="shared" si="8"/>
        <v/>
      </c>
      <c r="AH50" s="190" t="str">
        <f t="shared" si="9"/>
        <v/>
      </c>
      <c r="AI50" s="272" t="str">
        <f t="shared" si="10"/>
        <v/>
      </c>
      <c r="AJ50" s="270"/>
      <c r="AK50" s="65"/>
      <c r="AL50" s="316"/>
      <c r="AM50" s="317"/>
      <c r="AN50" s="317"/>
      <c r="AO50" s="317"/>
      <c r="AP50" s="317"/>
      <c r="AQ50" s="317"/>
      <c r="AR50" s="317"/>
      <c r="AS50" s="319"/>
      <c r="AT50" s="314"/>
      <c r="AU50" s="253" t="str">
        <f t="shared" si="11"/>
        <v/>
      </c>
      <c r="AV50" s="253"/>
    </row>
    <row r="51" spans="1:48" s="286" customFormat="1" ht="30" customHeight="1" x14ac:dyDescent="0.25">
      <c r="A51" s="69">
        <f t="shared" si="0"/>
        <v>38</v>
      </c>
      <c r="B51" s="67" t="str">
        <f>IF($D$6=Assumptions_GEN!$B$133,"",'V Form C-RW'!B52)</f>
        <v>..38.RW.</v>
      </c>
      <c r="C51" s="67" t="str">
        <f>IF($D$6=Assumptions_GEN!$B$133,"",'V Form C-RW'!G52)</f>
        <v>&lt;select asset type or input text&gt;</v>
      </c>
      <c r="D51" s="67" t="str">
        <f>IF($D$6=Assumptions_GEN!$B$133,"",IF(ISBLANK('V Form C-RW'!H52),"",'V Form C-RW'!H52))</f>
        <v/>
      </c>
      <c r="E51" s="67" t="str">
        <f>IF($D$6=Assumptions_GEN!$B$133,"",IF(ISBLANK('V Form C-RW'!I52),"",'V Form C-RW'!I52))</f>
        <v/>
      </c>
      <c r="F51" s="67" t="str">
        <f>IF($D$6=Assumptions_GEN!$B$133,"",IF(ISBLANK('V Form C-RW'!J52),"",'V Form C-RW'!J52))</f>
        <v/>
      </c>
      <c r="G51" s="67" t="str">
        <f>IF($D$6=Assumptions_GEN!$B$133,"",IF(ISBLANK('V Form C-RW'!K52),"",'V Form C-RW'!K52))</f>
        <v/>
      </c>
      <c r="H51" s="67" t="str">
        <f>IF($D$6=Assumptions_GEN!$B$133,"",IF(ISBLANK('V Form C-RW'!L52),"",'V Form C-RW'!L52))</f>
        <v/>
      </c>
      <c r="I51" s="281" t="str">
        <f>IF($D$6=Assumptions_GEN!$B$133,"",IF(ISBLANK('V Form C-RW'!M52),"",'V Form C-RW'!M52))</f>
        <v/>
      </c>
      <c r="J51" s="281" t="str">
        <f>IF($D$6=Assumptions_GEN!$B$133,"",IF(ISBLANK('V Form C-RW'!N52),"",'V Form C-RW'!N52))</f>
        <v/>
      </c>
      <c r="K51" s="281" t="str">
        <f>IF($D$6=Assumptions_GEN!$B$133,"",IF(ISBLANK('V Form C-RW'!O52),"",'V Form C-RW'!O52))</f>
        <v/>
      </c>
      <c r="L51" s="281" t="str">
        <f>IF($D$6=Assumptions_GEN!$B$133,"",IF(ISBLANK('V Form C-RW'!P52),"",'V Form C-RW'!P52))</f>
        <v/>
      </c>
      <c r="M51" s="67" t="str">
        <f>IF($D$6=Assumptions_GEN!$B$133,"",IF(ISBLANK('V Form C-RW'!Q52),"",'V Form C-RW'!Q52))</f>
        <v/>
      </c>
      <c r="N51" s="67" t="str">
        <f>IF($D$6=Assumptions_GEN!$B$133,"",IF(ISBLANK('V Form C-RW'!R52),"",'V Form C-RW'!R52))</f>
        <v/>
      </c>
      <c r="O51" s="67" t="str">
        <f>IF($D$6=Assumptions_GEN!$B$133,"",IF(ISBLANK('V Form C-RW'!S52),"",'V Form C-RW'!S52))</f>
        <v/>
      </c>
      <c r="P51" s="68" t="str">
        <f>IF($D$6=Assumptions_GEN!$B$133,"",IF(ISBLANK('V Form C-RW'!U52),"",'V Form C-RW'!U52))</f>
        <v>&lt;select treatment ID or input text&gt;</v>
      </c>
      <c r="Q51" s="67" t="str">
        <f>IF($D$6=Assumptions_GEN!$B$133,"",IF(ISBLANK('V Form C-RW'!V52),"",'V Form C-RW'!AM52))</f>
        <v/>
      </c>
      <c r="R51" s="189" t="str">
        <f>IF($D$6=Assumptions_GEN!$B$133,"",IF($B51='V Form C-RW'!$B52,('V Form C-RW'!AO52),"check inputs"))</f>
        <v/>
      </c>
      <c r="S51" s="189" t="str">
        <f>IFERROR(IF($D$6=Assumptions_GEN!$B$133,"",IF($B51='V Form C-RW'!$B52,('V Form C-RW'!AP52),"check inputs"))*$R51,"")</f>
        <v/>
      </c>
      <c r="T51" s="189" t="str">
        <f>IFERROR(IF($D$6=Assumptions_GEN!$B$133,"",IF($B51='V Form C-RW'!$B52,('V Form C-RW'!AQ52),"check inputs"))*$R51,"")</f>
        <v/>
      </c>
      <c r="U51" s="189" t="str">
        <f>IFERROR(IF($D$6=Assumptions_GEN!$B$133,"",IF($B51='V Form C-RW'!$B52,('V Form C-RW'!AR52),"check inputs"))*$R51,"")</f>
        <v/>
      </c>
      <c r="V51" s="260" t="str">
        <f>IF($D$6=Assumptions_GEN!$B$133,"",IF($B51='V Form C-RW'!$B52,('V Form C-RW'!AT52),"check inputs"))</f>
        <v/>
      </c>
      <c r="W51" s="264"/>
      <c r="X51" s="189" t="str">
        <f>IFERROR(((W51/$W$54)*'Indirect Costs Calc (VT-Indire)'!$L$12),"")</f>
        <v/>
      </c>
      <c r="Y51" s="265">
        <f t="shared" si="2"/>
        <v>0</v>
      </c>
      <c r="Z51" s="264"/>
      <c r="AA51" s="189" t="str">
        <f>IFERROR((Z51/$Z$54)*'Indirect Costs Calc (VT-Indire)'!$M$12,"")</f>
        <v/>
      </c>
      <c r="AB51" s="265">
        <f t="shared" si="3"/>
        <v>0</v>
      </c>
      <c r="AC51" s="267">
        <f t="shared" si="4"/>
        <v>0</v>
      </c>
      <c r="AD51" s="189">
        <f t="shared" si="5"/>
        <v>0</v>
      </c>
      <c r="AE51" s="265">
        <f t="shared" si="6"/>
        <v>0</v>
      </c>
      <c r="AF51" s="271" t="str">
        <f t="shared" si="7"/>
        <v/>
      </c>
      <c r="AG51" s="190" t="str">
        <f t="shared" si="8"/>
        <v/>
      </c>
      <c r="AH51" s="190" t="str">
        <f t="shared" si="9"/>
        <v/>
      </c>
      <c r="AI51" s="272" t="str">
        <f t="shared" si="10"/>
        <v/>
      </c>
      <c r="AJ51" s="270"/>
      <c r="AK51" s="65"/>
      <c r="AL51" s="316"/>
      <c r="AM51" s="317"/>
      <c r="AN51" s="317"/>
      <c r="AO51" s="317"/>
      <c r="AP51" s="317"/>
      <c r="AQ51" s="317"/>
      <c r="AR51" s="317"/>
      <c r="AS51" s="319"/>
      <c r="AT51" s="314"/>
      <c r="AU51" s="253" t="str">
        <f t="shared" si="11"/>
        <v/>
      </c>
      <c r="AV51" s="253"/>
    </row>
    <row r="52" spans="1:48" s="286" customFormat="1" ht="30" customHeight="1" x14ac:dyDescent="0.25">
      <c r="A52" s="69">
        <f t="shared" si="0"/>
        <v>39</v>
      </c>
      <c r="B52" s="67" t="str">
        <f>IF($D$6=Assumptions_GEN!$B$133,"",'V Form C-RW'!B53)</f>
        <v>..39.RW.</v>
      </c>
      <c r="C52" s="67" t="str">
        <f>IF($D$6=Assumptions_GEN!$B$133,"",'V Form C-RW'!G53)</f>
        <v>&lt;select asset type or input text&gt;</v>
      </c>
      <c r="D52" s="67" t="str">
        <f>IF($D$6=Assumptions_GEN!$B$133,"",IF(ISBLANK('V Form C-RW'!H53),"",'V Form C-RW'!H53))</f>
        <v/>
      </c>
      <c r="E52" s="67" t="str">
        <f>IF($D$6=Assumptions_GEN!$B$133,"",IF(ISBLANK('V Form C-RW'!I53),"",'V Form C-RW'!I53))</f>
        <v/>
      </c>
      <c r="F52" s="67" t="str">
        <f>IF($D$6=Assumptions_GEN!$B$133,"",IF(ISBLANK('V Form C-RW'!J53),"",'V Form C-RW'!J53))</f>
        <v/>
      </c>
      <c r="G52" s="67" t="str">
        <f>IF($D$6=Assumptions_GEN!$B$133,"",IF(ISBLANK('V Form C-RW'!K53),"",'V Form C-RW'!K53))</f>
        <v/>
      </c>
      <c r="H52" s="67" t="str">
        <f>IF($D$6=Assumptions_GEN!$B$133,"",IF(ISBLANK('V Form C-RW'!L53),"",'V Form C-RW'!L53))</f>
        <v/>
      </c>
      <c r="I52" s="281" t="str">
        <f>IF($D$6=Assumptions_GEN!$B$133,"",IF(ISBLANK('V Form C-RW'!M53),"",'V Form C-RW'!M53))</f>
        <v/>
      </c>
      <c r="J52" s="281" t="str">
        <f>IF($D$6=Assumptions_GEN!$B$133,"",IF(ISBLANK('V Form C-RW'!N53),"",'V Form C-RW'!N53))</f>
        <v/>
      </c>
      <c r="K52" s="281" t="str">
        <f>IF($D$6=Assumptions_GEN!$B$133,"",IF(ISBLANK('V Form C-RW'!O53),"",'V Form C-RW'!O53))</f>
        <v/>
      </c>
      <c r="L52" s="281" t="str">
        <f>IF($D$6=Assumptions_GEN!$B$133,"",IF(ISBLANK('V Form C-RW'!P53),"",'V Form C-RW'!P53))</f>
        <v/>
      </c>
      <c r="M52" s="67" t="str">
        <f>IF($D$6=Assumptions_GEN!$B$133,"",IF(ISBLANK('V Form C-RW'!Q53),"",'V Form C-RW'!Q53))</f>
        <v/>
      </c>
      <c r="N52" s="67" t="str">
        <f>IF($D$6=Assumptions_GEN!$B$133,"",IF(ISBLANK('V Form C-RW'!R53),"",'V Form C-RW'!R53))</f>
        <v/>
      </c>
      <c r="O52" s="67" t="str">
        <f>IF($D$6=Assumptions_GEN!$B$133,"",IF(ISBLANK('V Form C-RW'!S53),"",'V Form C-RW'!S53))</f>
        <v/>
      </c>
      <c r="P52" s="68" t="str">
        <f>IF($D$6=Assumptions_GEN!$B$133,"",IF(ISBLANK('V Form C-RW'!U53),"",'V Form C-RW'!U53))</f>
        <v>&lt;select treatment ID or input text&gt;</v>
      </c>
      <c r="Q52" s="67" t="str">
        <f>IF($D$6=Assumptions_GEN!$B$133,"",IF(ISBLANK('V Form C-RW'!V53),"",'V Form C-RW'!AM53))</f>
        <v/>
      </c>
      <c r="R52" s="189" t="str">
        <f>IF($D$6=Assumptions_GEN!$B$133,"",IF($B52='V Form C-RW'!$B53,('V Form C-RW'!AO53),"check inputs"))</f>
        <v/>
      </c>
      <c r="S52" s="189" t="str">
        <f>IFERROR(IF($D$6=Assumptions_GEN!$B$133,"",IF($B52='V Form C-RW'!$B53,('V Form C-RW'!AP53),"check inputs"))*$R52,"")</f>
        <v/>
      </c>
      <c r="T52" s="189" t="str">
        <f>IFERROR(IF($D$6=Assumptions_GEN!$B$133,"",IF($B52='V Form C-RW'!$B53,('V Form C-RW'!AQ53),"check inputs"))*$R52,"")</f>
        <v/>
      </c>
      <c r="U52" s="189" t="str">
        <f>IFERROR(IF($D$6=Assumptions_GEN!$B$133,"",IF($B52='V Form C-RW'!$B53,('V Form C-RW'!AR53),"check inputs"))*$R52,"")</f>
        <v/>
      </c>
      <c r="V52" s="260" t="str">
        <f>IF($D$6=Assumptions_GEN!$B$133,"",IF($B52='V Form C-RW'!$B53,('V Form C-RW'!AT53),"check inputs"))</f>
        <v/>
      </c>
      <c r="W52" s="264"/>
      <c r="X52" s="189" t="str">
        <f>IFERROR(((W52/$W$54)*'Indirect Costs Calc (VT-Indire)'!$L$12),"")</f>
        <v/>
      </c>
      <c r="Y52" s="265">
        <f t="shared" si="2"/>
        <v>0</v>
      </c>
      <c r="Z52" s="264"/>
      <c r="AA52" s="189" t="str">
        <f>IFERROR((Z52/$Z$54)*'Indirect Costs Calc (VT-Indire)'!$M$12,"")</f>
        <v/>
      </c>
      <c r="AB52" s="265">
        <f t="shared" si="3"/>
        <v>0</v>
      </c>
      <c r="AC52" s="267">
        <f t="shared" si="4"/>
        <v>0</v>
      </c>
      <c r="AD52" s="189">
        <f t="shared" si="5"/>
        <v>0</v>
      </c>
      <c r="AE52" s="265">
        <f t="shared" si="6"/>
        <v>0</v>
      </c>
      <c r="AF52" s="271" t="str">
        <f t="shared" si="7"/>
        <v/>
      </c>
      <c r="AG52" s="190" t="str">
        <f t="shared" si="8"/>
        <v/>
      </c>
      <c r="AH52" s="190" t="str">
        <f t="shared" si="9"/>
        <v/>
      </c>
      <c r="AI52" s="272" t="str">
        <f t="shared" si="10"/>
        <v/>
      </c>
      <c r="AJ52" s="270"/>
      <c r="AK52" s="65"/>
      <c r="AL52" s="316"/>
      <c r="AM52" s="317"/>
      <c r="AN52" s="317"/>
      <c r="AO52" s="317"/>
      <c r="AP52" s="317"/>
      <c r="AQ52" s="317"/>
      <c r="AR52" s="317"/>
      <c r="AS52" s="319"/>
      <c r="AT52" s="314"/>
      <c r="AU52" s="253" t="str">
        <f t="shared" si="11"/>
        <v/>
      </c>
      <c r="AV52" s="253"/>
    </row>
    <row r="53" spans="1:48" s="286" customFormat="1" ht="30" customHeight="1" x14ac:dyDescent="0.25">
      <c r="A53" s="69">
        <f t="shared" si="0"/>
        <v>40</v>
      </c>
      <c r="B53" s="67" t="str">
        <f>IF($D$6=Assumptions_GEN!$B$133,"",'V Form C-RW'!B54)</f>
        <v>..40.RW.</v>
      </c>
      <c r="C53" s="67" t="str">
        <f>IF($D$6=Assumptions_GEN!$B$133,"",'V Form C-RW'!G54)</f>
        <v>&lt;select asset type or input text&gt;</v>
      </c>
      <c r="D53" s="67" t="str">
        <f>IF($D$6=Assumptions_GEN!$B$133,"",IF(ISBLANK('V Form C-RW'!H54),"",'V Form C-RW'!H54))</f>
        <v/>
      </c>
      <c r="E53" s="67" t="str">
        <f>IF($D$6=Assumptions_GEN!$B$133,"",IF(ISBLANK('V Form C-RW'!I54),"",'V Form C-RW'!I54))</f>
        <v/>
      </c>
      <c r="F53" s="67" t="str">
        <f>IF($D$6=Assumptions_GEN!$B$133,"",IF(ISBLANK('V Form C-RW'!J54),"",'V Form C-RW'!J54))</f>
        <v/>
      </c>
      <c r="G53" s="67" t="str">
        <f>IF($D$6=Assumptions_GEN!$B$133,"",IF(ISBLANK('V Form C-RW'!K54),"",'V Form C-RW'!K54))</f>
        <v/>
      </c>
      <c r="H53" s="67" t="str">
        <f>IF($D$6=Assumptions_GEN!$B$133,"",IF(ISBLANK('V Form C-RW'!L54),"",'V Form C-RW'!L54))</f>
        <v/>
      </c>
      <c r="I53" s="281" t="str">
        <f>IF($D$6=Assumptions_GEN!$B$133,"",IF(ISBLANK('V Form C-RW'!M54),"",'V Form C-RW'!M54))</f>
        <v/>
      </c>
      <c r="J53" s="281" t="str">
        <f>IF($D$6=Assumptions_GEN!$B$133,"",IF(ISBLANK('V Form C-RW'!N54),"",'V Form C-RW'!N54))</f>
        <v/>
      </c>
      <c r="K53" s="281" t="str">
        <f>IF($D$6=Assumptions_GEN!$B$133,"",IF(ISBLANK('V Form C-RW'!O54),"",'V Form C-RW'!O54))</f>
        <v/>
      </c>
      <c r="L53" s="281" t="str">
        <f>IF($D$6=Assumptions_GEN!$B$133,"",IF(ISBLANK('V Form C-RW'!P54),"",'V Form C-RW'!P54))</f>
        <v/>
      </c>
      <c r="M53" s="67" t="str">
        <f>IF($D$6=Assumptions_GEN!$B$133,"",IF(ISBLANK('V Form C-RW'!Q54),"",'V Form C-RW'!Q54))</f>
        <v/>
      </c>
      <c r="N53" s="67" t="str">
        <f>IF($D$6=Assumptions_GEN!$B$133,"",IF(ISBLANK('V Form C-RW'!R54),"",'V Form C-RW'!R54))</f>
        <v/>
      </c>
      <c r="O53" s="67" t="str">
        <f>IF($D$6=Assumptions_GEN!$B$133,"",IF(ISBLANK('V Form C-RW'!S54),"",'V Form C-RW'!S54))</f>
        <v/>
      </c>
      <c r="P53" s="68" t="str">
        <f>IF($D$6=Assumptions_GEN!$B$133,"",IF(ISBLANK('V Form C-RW'!U54),"",'V Form C-RW'!U54))</f>
        <v>&lt;select treatment ID or input text&gt;</v>
      </c>
      <c r="Q53" s="67" t="str">
        <f>IF($D$6=Assumptions_GEN!$B$133,"",IF(ISBLANK('V Form C-RW'!V54),"",'V Form C-RW'!AM54))</f>
        <v/>
      </c>
      <c r="R53" s="189" t="str">
        <f>IF($D$6=Assumptions_GEN!$B$133,"",IF($B53='V Form C-RW'!$B54,('V Form C-RW'!AO54),"check inputs"))</f>
        <v/>
      </c>
      <c r="S53" s="189" t="str">
        <f>IFERROR(IF($D$6=Assumptions_GEN!$B$133,"",IF($B53='V Form C-RW'!$B54,('V Form C-RW'!AP54),"check inputs"))*$R53,"")</f>
        <v/>
      </c>
      <c r="T53" s="189" t="str">
        <f>IFERROR(IF($D$6=Assumptions_GEN!$B$133,"",IF($B53='V Form C-RW'!$B54,('V Form C-RW'!AQ54),"check inputs"))*$R53,"")</f>
        <v/>
      </c>
      <c r="U53" s="189" t="str">
        <f>IFERROR(IF($D$6=Assumptions_GEN!$B$133,"",IF($B53='V Form C-RW'!$B54,('V Form C-RW'!AR54),"check inputs"))*$R53,"")</f>
        <v/>
      </c>
      <c r="V53" s="260" t="str">
        <f>IF($D$6=Assumptions_GEN!$B$133,"",IF($B53='V Form C-RW'!$B54,('V Form C-RW'!AT54),"check inputs"))</f>
        <v/>
      </c>
      <c r="W53" s="264"/>
      <c r="X53" s="189" t="str">
        <f>IFERROR(((W53/$W$54)*'Indirect Costs Calc (VT-Indire)'!$L$12),"")</f>
        <v/>
      </c>
      <c r="Y53" s="265">
        <f t="shared" si="2"/>
        <v>0</v>
      </c>
      <c r="Z53" s="264"/>
      <c r="AA53" s="189" t="str">
        <f>IFERROR((Z53/$Z$54)*'Indirect Costs Calc (VT-Indire)'!$M$12,"")</f>
        <v/>
      </c>
      <c r="AB53" s="265">
        <f t="shared" si="3"/>
        <v>0</v>
      </c>
      <c r="AC53" s="267">
        <f t="shared" si="4"/>
        <v>0</v>
      </c>
      <c r="AD53" s="189">
        <f t="shared" si="5"/>
        <v>0</v>
      </c>
      <c r="AE53" s="265">
        <f t="shared" si="6"/>
        <v>0</v>
      </c>
      <c r="AF53" s="271" t="str">
        <f t="shared" si="7"/>
        <v/>
      </c>
      <c r="AG53" s="190" t="str">
        <f t="shared" si="8"/>
        <v/>
      </c>
      <c r="AH53" s="190" t="str">
        <f t="shared" si="9"/>
        <v/>
      </c>
      <c r="AI53" s="272" t="str">
        <f t="shared" si="10"/>
        <v/>
      </c>
      <c r="AJ53" s="270"/>
      <c r="AK53" s="65"/>
      <c r="AL53" s="316"/>
      <c r="AM53" s="317"/>
      <c r="AN53" s="317"/>
      <c r="AO53" s="317"/>
      <c r="AP53" s="317"/>
      <c r="AQ53" s="317"/>
      <c r="AR53" s="317"/>
      <c r="AS53" s="319"/>
      <c r="AT53" s="314"/>
      <c r="AU53" s="253" t="str">
        <f t="shared" si="11"/>
        <v/>
      </c>
      <c r="AV53" s="253"/>
    </row>
    <row r="54" spans="1:48" s="302" customFormat="1" ht="39.75" customHeight="1" thickBot="1" x14ac:dyDescent="0.3">
      <c r="A54" s="44"/>
      <c r="B54" s="44"/>
      <c r="C54" s="45"/>
      <c r="D54" s="45"/>
      <c r="E54" s="95" t="s">
        <v>87</v>
      </c>
      <c r="F54" s="45"/>
      <c r="G54" s="45"/>
      <c r="H54" s="45"/>
      <c r="I54" s="45"/>
      <c r="J54" s="45"/>
      <c r="K54" s="45"/>
      <c r="L54" s="45"/>
      <c r="M54" s="45"/>
      <c r="N54" s="45"/>
      <c r="O54" s="45"/>
      <c r="P54" s="45"/>
      <c r="Q54" s="45"/>
      <c r="R54" s="308">
        <f t="shared" ref="R54" si="12">SUM(R14:R53)</f>
        <v>0</v>
      </c>
      <c r="S54" s="308">
        <f t="shared" ref="S54" si="13">SUM(S14:S53)</f>
        <v>0</v>
      </c>
      <c r="T54" s="308">
        <f t="shared" ref="T54" si="14">SUM(T14:T53)</f>
        <v>0</v>
      </c>
      <c r="U54" s="308">
        <f t="shared" ref="U54" si="15">SUM(U14:U53)</f>
        <v>0</v>
      </c>
      <c r="V54" s="309">
        <f t="shared" ref="V54" si="16">SUM(V14:V53)</f>
        <v>0</v>
      </c>
      <c r="W54" s="310">
        <f t="shared" ref="W54:AB54" si="17">SUM(W14:W53)</f>
        <v>0</v>
      </c>
      <c r="X54" s="311">
        <f t="shared" si="17"/>
        <v>0</v>
      </c>
      <c r="Y54" s="312">
        <f t="shared" si="17"/>
        <v>0</v>
      </c>
      <c r="Z54" s="310">
        <f t="shared" si="17"/>
        <v>0</v>
      </c>
      <c r="AA54" s="311">
        <f t="shared" si="17"/>
        <v>0</v>
      </c>
      <c r="AB54" s="312">
        <f t="shared" si="17"/>
        <v>0</v>
      </c>
      <c r="AC54" s="310">
        <f t="shared" ref="AC54" si="18">SUM(AC14:AC53)</f>
        <v>0</v>
      </c>
      <c r="AD54" s="311">
        <f t="shared" ref="AD54" si="19">SUM(AD14:AD53)</f>
        <v>0</v>
      </c>
      <c r="AE54" s="312">
        <f t="shared" ref="AE54" si="20">SUM(AE14:AE53)</f>
        <v>0</v>
      </c>
      <c r="AF54" s="273" t="str">
        <f>IFERROR(AC54/R54,"")</f>
        <v/>
      </c>
      <c r="AG54" s="274" t="str">
        <f>IFERROR(AD54/S54,"")</f>
        <v/>
      </c>
      <c r="AH54" s="274" t="str">
        <f t="shared" si="9"/>
        <v/>
      </c>
      <c r="AI54" s="275" t="str">
        <f>IFERROR(AE54/V54,"")</f>
        <v/>
      </c>
      <c r="AJ54" s="45"/>
      <c r="AK54" s="45"/>
      <c r="AT54" s="308">
        <f t="shared" ref="AT54" si="21">SUM(AT14:AT53)</f>
        <v>0</v>
      </c>
      <c r="AU54" s="308">
        <f t="shared" ref="AU54" si="22">SUM(AU14:AU53)</f>
        <v>0</v>
      </c>
    </row>
    <row r="55" spans="1:48" s="5" customFormat="1" ht="39.75" customHeight="1" x14ac:dyDescent="0.35">
      <c r="A55" s="44"/>
      <c r="B55" s="44"/>
      <c r="C55"/>
      <c r="D55"/>
      <c r="E55" s="95" t="s">
        <v>88</v>
      </c>
      <c r="F55"/>
      <c r="G55"/>
      <c r="H55"/>
      <c r="I55"/>
      <c r="J55"/>
      <c r="K55"/>
      <c r="L55"/>
      <c r="M55"/>
      <c r="N55"/>
      <c r="O55"/>
      <c r="P55"/>
      <c r="Q55"/>
      <c r="R55" s="244"/>
      <c r="S55"/>
      <c r="T55"/>
      <c r="U55"/>
      <c r="V55" s="244"/>
      <c r="W55"/>
      <c r="X55"/>
      <c r="Y55"/>
      <c r="Z55"/>
      <c r="AA55"/>
      <c r="AB55"/>
      <c r="AC55"/>
      <c r="AD55"/>
      <c r="AE55"/>
      <c r="AF55"/>
      <c r="AG55"/>
      <c r="AH55"/>
      <c r="AI55"/>
      <c r="AJ55"/>
      <c r="AK55"/>
      <c r="AL55"/>
      <c r="AM55"/>
      <c r="AN55"/>
      <c r="AO55"/>
      <c r="AP55"/>
      <c r="AQ55"/>
      <c r="AR55"/>
      <c r="AS55"/>
      <c r="AT55"/>
    </row>
  </sheetData>
  <sheetProtection selectLockedCells="1"/>
  <customSheetViews>
    <customSheetView guid="{F8531A1D-0BE7-4C39-B6F0-44D7931A4F52}" scale="25" showPageBreaks="1" showGridLines="0" fitToPage="1" printArea="1" hiddenRows="1" hiddenColumns="1" view="pageBreakPreview">
      <pane xSplit="3" ySplit="13" topLeftCell="D14" activePane="bottomRight" state="frozen"/>
      <selection pane="bottomRight" activeCell="S30" sqref="S30"/>
      <pageMargins left="0.55118110236220474" right="0.55118110236220474" top="1.9685039370078741" bottom="0.78740157480314965" header="0.51181102362204722" footer="0.51181102362204722"/>
      <pageSetup paperSize="8" scale="38" orientation="landscape" r:id="rId1"/>
      <headerFooter differentOddEven="1" differentFirst="1">
        <oddHeader>&amp;L&amp;G</oddHeader>
        <oddFooter>&amp;R&amp;D&amp;T&amp;L&amp;"arial,Bold"&amp;10&amp;K3F3F3F &amp;C&amp;"arial,Bold"&amp;14&amp;KFF0000</oddFooter>
        <evenHeader>&amp;L&amp;G</evenHeader>
        <evenFooter>&amp;R&amp;D&amp;T&amp;L&amp;"arial,Bold"&amp;10&amp;K3F3F3F &amp;C&amp;"arial,Bold"&amp;14&amp;KFF0000</evenFooter>
        <firstFooter>&amp;L&amp;"arial,Bold"&amp;10&amp;K3F3F3F &amp;C&amp;"arial,Bold"&amp;14&amp;KFF0000</firstFooter>
      </headerFooter>
    </customSheetView>
  </customSheetViews>
  <mergeCells count="17">
    <mergeCell ref="W12:X12"/>
    <mergeCell ref="Z12:AA12"/>
    <mergeCell ref="AC12:AE12"/>
    <mergeCell ref="AF12:AI12"/>
    <mergeCell ref="R12:V12"/>
    <mergeCell ref="AJ1:AL1"/>
    <mergeCell ref="A3:C3"/>
    <mergeCell ref="A5:C5"/>
    <mergeCell ref="A7:C7"/>
    <mergeCell ref="A8:C8"/>
    <mergeCell ref="E3:G8"/>
    <mergeCell ref="AJ12:AL12"/>
    <mergeCell ref="AM10:AO10"/>
    <mergeCell ref="AP10:AS10"/>
    <mergeCell ref="AM11:AO11"/>
    <mergeCell ref="AP11:AS11"/>
    <mergeCell ref="AM12:AV12"/>
  </mergeCells>
  <conditionalFormatting sqref="AF14:AI54">
    <cfRule type="cellIs" dxfId="16" priority="1" stopIfTrue="1" operator="equal">
      <formula>""</formula>
    </cfRule>
    <cfRule type="cellIs" dxfId="15" priority="3" operator="lessThanOrEqual">
      <formula>1</formula>
    </cfRule>
    <cfRule type="cellIs" dxfId="14" priority="4" operator="lessThanOrEqual">
      <formula>1.25</formula>
    </cfRule>
    <cfRule type="cellIs" dxfId="13" priority="5" operator="greaterThan">
      <formula>1.5</formula>
    </cfRule>
  </conditionalFormatting>
  <conditionalFormatting sqref="AM14:AP53">
    <cfRule type="cellIs" dxfId="12" priority="12" operator="equal">
      <formula>"Yes"</formula>
    </cfRule>
    <cfRule type="cellIs" dxfId="11" priority="13" operator="equal">
      <formula>"No"</formula>
    </cfRule>
  </conditionalFormatting>
  <conditionalFormatting sqref="AS14:AS53">
    <cfRule type="cellIs" dxfId="10" priority="9" operator="equal">
      <formula>"Pending"</formula>
    </cfRule>
    <cfRule type="cellIs" dxfId="9" priority="10" operator="equal">
      <formula>"Rejected"</formula>
    </cfRule>
    <cfRule type="cellIs" dxfId="8" priority="11" operator="equal">
      <formula>"Recommended"</formula>
    </cfRule>
  </conditionalFormatting>
  <dataValidations count="3">
    <dataValidation type="list" allowBlank="1" showInputMessage="1" showErrorMessage="1" sqref="AQ33:AR53 AT33:AT53 AM14:AP53" xr:uid="{D5711616-07C2-4024-9B0F-4B02F0A27582}">
      <formula1>"Yes, No"</formula1>
    </dataValidation>
    <dataValidation type="list" allowBlank="1" showInputMessage="1" showErrorMessage="1" sqref="AS14:AS53" xr:uid="{C4AEC243-5984-4F22-8264-17803840A5F3}">
      <formula1>"Recommended, Pending, Rejected"</formula1>
    </dataValidation>
    <dataValidation type="list" allowBlank="1" showInputMessage="1" showErrorMessage="1" sqref="AV14:AV53" xr:uid="{03FE277E-375B-4FFD-B293-AEA863B8EF50}">
      <formula1>$AU$3:$AU$7</formula1>
    </dataValidation>
  </dataValidations>
  <pageMargins left="0.55118110236220474" right="0.55118110236220474" top="0.89" bottom="0.78740157480314965" header="0.51181102362204722" footer="0.51181102362204722"/>
  <pageSetup paperSize="8" scale="10" orientation="landscape" r:id="rId2"/>
  <headerFooter differentOddEven="1" differentFirst="1">
    <oddHeader>&amp;L&amp;G</oddHeader>
    <oddFooter xml:space="preserve">&amp;L&amp;"Calibri"&amp;11&amp;K000000&amp;"arial,Bold"&amp;10&amp;K3F3F3F &amp;C&amp;"arial,Bold"&amp;14&amp;KFF0000 &amp;L&amp;"Calibri"&amp;11&amp;K000000&amp;"arial,Bold"&amp;10&amp;K3F3F3F &amp;R&amp;D&amp;T&amp;C&amp;"arial,Bold"&amp;14&amp;KFF0000 &amp;L&amp;"Calibri"&amp;11&amp;K000000&amp;"arial,Bold"&amp;10&amp;K3F3F3F </oddFooter>
    <evenHeader>&amp;L&amp;G</evenHeader>
    <evenFooter xml:space="preserve">&amp;L&amp;"Calibri"&amp;11&amp;K000000&amp;"arial,Bold"&amp;10&amp;K3F3F3F &amp;C&amp;"arial,Bold"&amp;14&amp;KFF0000 &amp;L&amp;"Calibri"&amp;11&amp;K000000&amp;"arial,Bold"&amp;10&amp;K3F3F3F &amp;R&amp;D&amp;T&amp;C&amp;"arial,Bold"&amp;14&amp;KFF0000 &amp;L&amp;"Calibri"&amp;11&amp;K000000&amp;"arial,Bold"&amp;10&amp;K3F3F3F </evenFooter>
    <firstFooter xml:space="preserve">&amp;L&amp;"Calibri"&amp;11&amp;K000000&amp;"arial,Bold"&amp;10&amp;K3F3F3F &amp;C&amp;"arial,Bold"&amp;14&amp;KFF0000 &amp;L&amp;"Calibri"&amp;11&amp;K000000&amp;"arial,Bold"&amp;10&amp;K3F3F3F </firstFooter>
  </headerFooter>
  <legacy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6125A-B946-4C69-AD15-93653FBFDC4F}">
  <sheetPr>
    <tabColor theme="9" tint="0.59999389629810485"/>
  </sheetPr>
  <dimension ref="A1:Q12"/>
  <sheetViews>
    <sheetView zoomScale="85" zoomScaleNormal="85" workbookViewId="0">
      <selection activeCell="J24" sqref="J24"/>
    </sheetView>
  </sheetViews>
  <sheetFormatPr defaultRowHeight="12.5" x14ac:dyDescent="0.25"/>
  <cols>
    <col min="1" max="1" width="25" bestFit="1" customWidth="1"/>
    <col min="2" max="2" width="23.1796875" bestFit="1" customWidth="1"/>
    <col min="3" max="3" width="25.26953125" bestFit="1" customWidth="1"/>
    <col min="4" max="4" width="14.1796875" customWidth="1"/>
    <col min="5" max="5" width="14.7265625" bestFit="1" customWidth="1"/>
    <col min="6" max="6" width="28.7265625" bestFit="1" customWidth="1"/>
    <col min="7" max="7" width="17.7265625" bestFit="1" customWidth="1"/>
    <col min="8" max="8" width="14" customWidth="1"/>
    <col min="9" max="9" width="14.7265625" bestFit="1" customWidth="1"/>
    <col min="10" max="10" width="28.7265625" bestFit="1" customWidth="1"/>
    <col min="11" max="11" width="22.81640625" customWidth="1"/>
    <col min="12" max="12" width="21.453125" customWidth="1"/>
    <col min="13" max="13" width="27.54296875" customWidth="1"/>
    <col min="14" max="14" width="64.7265625" customWidth="1"/>
    <col min="15" max="15" width="16.7265625" bestFit="1" customWidth="1"/>
    <col min="16" max="16" width="14.54296875" bestFit="1" customWidth="1"/>
  </cols>
  <sheetData>
    <row r="1" spans="1:17" ht="28" x14ac:dyDescent="0.6">
      <c r="A1" s="480" t="s">
        <v>303</v>
      </c>
      <c r="B1" s="480"/>
      <c r="C1" s="480"/>
      <c r="D1" s="480"/>
      <c r="E1" s="480"/>
      <c r="F1" s="480"/>
      <c r="G1" s="480"/>
      <c r="H1" s="480"/>
      <c r="I1" s="480"/>
      <c r="J1" s="480"/>
      <c r="K1" s="480"/>
      <c r="L1" s="480"/>
      <c r="M1" s="480"/>
      <c r="N1" s="480"/>
      <c r="O1" s="480"/>
    </row>
    <row r="2" spans="1:17" ht="29.5" thickBot="1" x14ac:dyDescent="0.3">
      <c r="A2" s="481" t="s">
        <v>325</v>
      </c>
      <c r="B2" s="482"/>
      <c r="C2" s="482"/>
      <c r="D2" s="482"/>
      <c r="E2" s="483"/>
      <c r="F2" s="197" t="s">
        <v>300</v>
      </c>
      <c r="G2" s="197">
        <f>'V Form C-RW'!X55</f>
        <v>0</v>
      </c>
      <c r="H2" s="486" t="s">
        <v>392</v>
      </c>
      <c r="I2" s="487"/>
      <c r="J2" s="331" t="s">
        <v>393</v>
      </c>
      <c r="K2" s="331">
        <f>'V Form C-RW'!AO55</f>
        <v>0</v>
      </c>
      <c r="L2" s="484" t="s">
        <v>326</v>
      </c>
      <c r="M2" s="485"/>
      <c r="N2" s="197" t="s">
        <v>302</v>
      </c>
      <c r="O2" s="197">
        <f>'V Form C2-CW'!$AC$54</f>
        <v>0</v>
      </c>
    </row>
    <row r="3" spans="1:17" ht="47" thickBot="1" x14ac:dyDescent="0.3">
      <c r="A3" s="80" t="s">
        <v>283</v>
      </c>
      <c r="B3" s="80" t="s">
        <v>284</v>
      </c>
      <c r="C3" s="80" t="s">
        <v>285</v>
      </c>
      <c r="D3" s="80" t="s">
        <v>17</v>
      </c>
      <c r="E3" s="80" t="s">
        <v>56</v>
      </c>
      <c r="F3" s="196" t="s">
        <v>286</v>
      </c>
      <c r="G3" s="196" t="s">
        <v>301</v>
      </c>
      <c r="H3" s="332" t="s">
        <v>17</v>
      </c>
      <c r="I3" s="332" t="s">
        <v>56</v>
      </c>
      <c r="J3" s="333" t="s">
        <v>286</v>
      </c>
      <c r="K3" s="333" t="s">
        <v>301</v>
      </c>
      <c r="L3" s="80" t="s">
        <v>290</v>
      </c>
      <c r="M3" s="80" t="s">
        <v>291</v>
      </c>
      <c r="N3" s="80" t="s">
        <v>298</v>
      </c>
      <c r="O3" s="196" t="s">
        <v>292</v>
      </c>
      <c r="P3" s="196" t="s">
        <v>360</v>
      </c>
      <c r="Q3" s="196" t="s">
        <v>299</v>
      </c>
    </row>
    <row r="4" spans="1:17" ht="15.5" x14ac:dyDescent="0.25">
      <c r="A4" s="154"/>
      <c r="B4" s="61"/>
      <c r="C4" s="101"/>
      <c r="D4" s="62"/>
      <c r="E4" s="188"/>
      <c r="F4" s="199">
        <f t="shared" ref="F4:F11" si="0">D4*E4</f>
        <v>0</v>
      </c>
      <c r="G4" s="200" t="str">
        <f>IFERROR(F4/$G$2,"")</f>
        <v/>
      </c>
      <c r="H4" s="334"/>
      <c r="I4" s="335"/>
      <c r="J4" s="199">
        <f t="shared" ref="J4:J11" si="1">H4*I4</f>
        <v>0</v>
      </c>
      <c r="K4" s="200" t="str">
        <f>IFERROR(J4/$K$2,"")</f>
        <v/>
      </c>
      <c r="L4" s="195"/>
      <c r="M4" s="191"/>
      <c r="N4" s="198"/>
      <c r="O4" s="199">
        <f>SUM(L4:M4)</f>
        <v>0</v>
      </c>
      <c r="P4" s="199">
        <f>O4-J4</f>
        <v>0</v>
      </c>
      <c r="Q4" s="200" t="str">
        <f>IFERROR(O4/$O$2,"")</f>
        <v/>
      </c>
    </row>
    <row r="5" spans="1:17" ht="15.5" x14ac:dyDescent="0.25">
      <c r="A5" s="154"/>
      <c r="B5" s="61"/>
      <c r="C5" s="101"/>
      <c r="D5" s="62"/>
      <c r="E5" s="188"/>
      <c r="F5" s="199">
        <f t="shared" si="0"/>
        <v>0</v>
      </c>
      <c r="G5" s="200" t="str">
        <f t="shared" ref="G5:G11" si="2">IFERROR(F5/$G$2,"")</f>
        <v/>
      </c>
      <c r="H5" s="334"/>
      <c r="I5" s="335"/>
      <c r="J5" s="199">
        <f t="shared" si="1"/>
        <v>0</v>
      </c>
      <c r="K5" s="200" t="str">
        <f t="shared" ref="K5:K11" si="3">IFERROR(J5/$K$2,"")</f>
        <v/>
      </c>
      <c r="L5" s="195"/>
      <c r="M5" s="191"/>
      <c r="N5" s="198"/>
      <c r="O5" s="199">
        <f t="shared" ref="O5:O11" si="4">SUM(L5:M5)</f>
        <v>0</v>
      </c>
      <c r="P5" s="199">
        <f t="shared" ref="P5:P11" si="5">O5-J5</f>
        <v>0</v>
      </c>
      <c r="Q5" s="200" t="str">
        <f t="shared" ref="Q5:Q11" si="6">IFERROR(O5/$O$2,"")</f>
        <v/>
      </c>
    </row>
    <row r="6" spans="1:17" ht="15.5" x14ac:dyDescent="0.25">
      <c r="A6" s="154"/>
      <c r="B6" s="61"/>
      <c r="C6" s="101"/>
      <c r="D6" s="62"/>
      <c r="E6" s="188"/>
      <c r="F6" s="199">
        <f t="shared" si="0"/>
        <v>0</v>
      </c>
      <c r="G6" s="200" t="str">
        <f t="shared" si="2"/>
        <v/>
      </c>
      <c r="H6" s="334"/>
      <c r="I6" s="335"/>
      <c r="J6" s="199">
        <f t="shared" si="1"/>
        <v>0</v>
      </c>
      <c r="K6" s="200" t="str">
        <f t="shared" si="3"/>
        <v/>
      </c>
      <c r="L6" s="195"/>
      <c r="M6" s="191"/>
      <c r="N6" s="198"/>
      <c r="O6" s="199">
        <f t="shared" si="4"/>
        <v>0</v>
      </c>
      <c r="P6" s="199">
        <f t="shared" si="5"/>
        <v>0</v>
      </c>
      <c r="Q6" s="200" t="str">
        <f t="shared" si="6"/>
        <v/>
      </c>
    </row>
    <row r="7" spans="1:17" ht="15.5" x14ac:dyDescent="0.25">
      <c r="A7" s="154"/>
      <c r="B7" s="61"/>
      <c r="C7" s="101"/>
      <c r="D7" s="62"/>
      <c r="E7" s="188"/>
      <c r="F7" s="199">
        <f t="shared" si="0"/>
        <v>0</v>
      </c>
      <c r="G7" s="200" t="str">
        <f t="shared" si="2"/>
        <v/>
      </c>
      <c r="H7" s="334"/>
      <c r="I7" s="335"/>
      <c r="J7" s="199">
        <f t="shared" si="1"/>
        <v>0</v>
      </c>
      <c r="K7" s="200" t="str">
        <f t="shared" si="3"/>
        <v/>
      </c>
      <c r="L7" s="195"/>
      <c r="M7" s="191"/>
      <c r="N7" s="198"/>
      <c r="O7" s="199">
        <f t="shared" si="4"/>
        <v>0</v>
      </c>
      <c r="P7" s="199">
        <f t="shared" si="5"/>
        <v>0</v>
      </c>
      <c r="Q7" s="200" t="str">
        <f t="shared" si="6"/>
        <v/>
      </c>
    </row>
    <row r="8" spans="1:17" ht="15.5" x14ac:dyDescent="0.25">
      <c r="A8" s="154"/>
      <c r="B8" s="61"/>
      <c r="C8" s="101"/>
      <c r="D8" s="62"/>
      <c r="E8" s="188"/>
      <c r="F8" s="199">
        <f t="shared" si="0"/>
        <v>0</v>
      </c>
      <c r="G8" s="200" t="str">
        <f t="shared" si="2"/>
        <v/>
      </c>
      <c r="H8" s="334"/>
      <c r="I8" s="335"/>
      <c r="J8" s="199">
        <f t="shared" si="1"/>
        <v>0</v>
      </c>
      <c r="K8" s="200" t="str">
        <f t="shared" si="3"/>
        <v/>
      </c>
      <c r="L8" s="195"/>
      <c r="M8" s="191"/>
      <c r="N8" s="198"/>
      <c r="O8" s="199">
        <f t="shared" si="4"/>
        <v>0</v>
      </c>
      <c r="P8" s="199">
        <f t="shared" si="5"/>
        <v>0</v>
      </c>
      <c r="Q8" s="200" t="str">
        <f t="shared" si="6"/>
        <v/>
      </c>
    </row>
    <row r="9" spans="1:17" ht="15.5" x14ac:dyDescent="0.25">
      <c r="A9" s="154"/>
      <c r="B9" s="61"/>
      <c r="C9" s="101"/>
      <c r="D9" s="62"/>
      <c r="E9" s="188"/>
      <c r="F9" s="199">
        <f t="shared" si="0"/>
        <v>0</v>
      </c>
      <c r="G9" s="200" t="str">
        <f t="shared" si="2"/>
        <v/>
      </c>
      <c r="H9" s="334"/>
      <c r="I9" s="335"/>
      <c r="J9" s="199">
        <f t="shared" si="1"/>
        <v>0</v>
      </c>
      <c r="K9" s="200" t="str">
        <f t="shared" si="3"/>
        <v/>
      </c>
      <c r="L9" s="195"/>
      <c r="M9" s="191"/>
      <c r="N9" s="198"/>
      <c r="O9" s="199">
        <f t="shared" si="4"/>
        <v>0</v>
      </c>
      <c r="P9" s="199">
        <f t="shared" si="5"/>
        <v>0</v>
      </c>
      <c r="Q9" s="200" t="str">
        <f t="shared" si="6"/>
        <v/>
      </c>
    </row>
    <row r="10" spans="1:17" ht="15.5" x14ac:dyDescent="0.25">
      <c r="A10" s="154"/>
      <c r="B10" s="61"/>
      <c r="C10" s="101"/>
      <c r="D10" s="62"/>
      <c r="E10" s="188"/>
      <c r="F10" s="199">
        <f t="shared" si="0"/>
        <v>0</v>
      </c>
      <c r="G10" s="200" t="str">
        <f t="shared" si="2"/>
        <v/>
      </c>
      <c r="H10" s="334"/>
      <c r="I10" s="335"/>
      <c r="J10" s="199">
        <f t="shared" si="1"/>
        <v>0</v>
      </c>
      <c r="K10" s="200" t="str">
        <f t="shared" si="3"/>
        <v/>
      </c>
      <c r="L10" s="195"/>
      <c r="M10" s="191"/>
      <c r="N10" s="198"/>
      <c r="O10" s="199">
        <f t="shared" si="4"/>
        <v>0</v>
      </c>
      <c r="P10" s="199">
        <f t="shared" si="5"/>
        <v>0</v>
      </c>
      <c r="Q10" s="200" t="str">
        <f t="shared" si="6"/>
        <v/>
      </c>
    </row>
    <row r="11" spans="1:17" ht="15.5" x14ac:dyDescent="0.25">
      <c r="A11" s="154"/>
      <c r="B11" s="61"/>
      <c r="C11" s="101"/>
      <c r="D11" s="62"/>
      <c r="E11" s="188"/>
      <c r="F11" s="199">
        <f t="shared" si="0"/>
        <v>0</v>
      </c>
      <c r="G11" s="200" t="str">
        <f t="shared" si="2"/>
        <v/>
      </c>
      <c r="H11" s="334"/>
      <c r="I11" s="335"/>
      <c r="J11" s="199">
        <f t="shared" si="1"/>
        <v>0</v>
      </c>
      <c r="K11" s="200" t="str">
        <f t="shared" si="3"/>
        <v/>
      </c>
      <c r="L11" s="195"/>
      <c r="M11" s="191"/>
      <c r="N11" s="198"/>
      <c r="O11" s="199">
        <f t="shared" si="4"/>
        <v>0</v>
      </c>
      <c r="P11" s="199">
        <f t="shared" si="5"/>
        <v>0</v>
      </c>
      <c r="Q11" s="200" t="str">
        <f t="shared" si="6"/>
        <v/>
      </c>
    </row>
    <row r="12" spans="1:17" ht="16" thickBot="1" x14ac:dyDescent="0.3">
      <c r="A12" s="80"/>
      <c r="B12" s="80"/>
      <c r="C12" s="80"/>
      <c r="D12" s="80"/>
      <c r="E12" s="201"/>
      <c r="F12" s="337">
        <f>SUM(F4:F11)</f>
        <v>0</v>
      </c>
      <c r="G12" s="235">
        <f>SUM(G4:G11)</f>
        <v>0</v>
      </c>
      <c r="H12" s="80"/>
      <c r="I12" s="201"/>
      <c r="J12" s="337">
        <f>SUM(J4:J11)</f>
        <v>0</v>
      </c>
      <c r="K12" s="235">
        <f>SUM(K4:K11)</f>
        <v>0</v>
      </c>
      <c r="L12" s="202">
        <f>SUM(L4:L11)</f>
        <v>0</v>
      </c>
      <c r="M12" s="80">
        <f>SUM(M4:M11)</f>
        <v>0</v>
      </c>
      <c r="N12" s="80"/>
      <c r="O12" s="336">
        <f>SUM(O4:O11)</f>
        <v>0</v>
      </c>
      <c r="P12" s="336">
        <f>SUM(P4:P11)</f>
        <v>0</v>
      </c>
      <c r="Q12" s="255">
        <f>SUM(Q4:Q11)</f>
        <v>0</v>
      </c>
    </row>
  </sheetData>
  <mergeCells count="4">
    <mergeCell ref="A1:O1"/>
    <mergeCell ref="A2:E2"/>
    <mergeCell ref="L2:M2"/>
    <mergeCell ref="H2:I2"/>
  </mergeCells>
  <dataValidations count="2">
    <dataValidation allowBlank="1" showInputMessage="1" sqref="B3:B11" xr:uid="{00000000-0002-0000-0800-000000000000}"/>
    <dataValidation type="list" allowBlank="1" showInputMessage="1" showErrorMessage="1" sqref="A4:A10" xr:uid="{00000000-0002-0000-0800-000001000000}">
      <formula1>"Project Management, Investigations &amp; Design, Contract Administration"</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B2162-BCED-44FF-BB15-9F3FDBFCDF50}">
  <sheetPr>
    <tabColor theme="9" tint="0.59999389629810485"/>
  </sheetPr>
  <dimension ref="A1:H29"/>
  <sheetViews>
    <sheetView view="pageBreakPreview" zoomScale="85" zoomScaleNormal="85" zoomScaleSheetLayoutView="85" workbookViewId="0">
      <selection activeCell="F24" sqref="F24"/>
    </sheetView>
  </sheetViews>
  <sheetFormatPr defaultRowHeight="12.5" x14ac:dyDescent="0.25"/>
  <cols>
    <col min="1" max="3" width="26.453125" style="160" customWidth="1"/>
    <col min="4" max="6" width="35.453125" style="160" customWidth="1"/>
    <col min="7" max="7" width="9.453125" style="232" customWidth="1"/>
    <col min="8" max="8" width="37.7265625" customWidth="1"/>
  </cols>
  <sheetData>
    <row r="1" spans="1:8" x14ac:dyDescent="0.25">
      <c r="A1" s="496" t="s">
        <v>282</v>
      </c>
      <c r="B1" s="496"/>
      <c r="C1" s="496"/>
      <c r="D1" s="496"/>
      <c r="E1" s="496"/>
      <c r="F1" s="496"/>
      <c r="G1" s="496"/>
      <c r="H1" s="496"/>
    </row>
    <row r="2" spans="1:8" x14ac:dyDescent="0.25">
      <c r="A2" s="496"/>
      <c r="B2" s="496"/>
      <c r="C2" s="496"/>
      <c r="D2" s="496"/>
      <c r="E2" s="496"/>
      <c r="F2" s="496"/>
      <c r="G2" s="496"/>
      <c r="H2" s="496"/>
    </row>
    <row r="3" spans="1:8" x14ac:dyDescent="0.25">
      <c r="A3" s="496"/>
      <c r="B3" s="496"/>
      <c r="C3" s="496"/>
      <c r="D3" s="496"/>
      <c r="E3" s="496"/>
      <c r="F3" s="496"/>
      <c r="G3" s="496"/>
      <c r="H3" s="496"/>
    </row>
    <row r="4" spans="1:8" ht="51" customHeight="1" x14ac:dyDescent="0.3">
      <c r="A4" s="497"/>
      <c r="B4" s="497" t="s">
        <v>362</v>
      </c>
      <c r="C4" s="497" t="s">
        <v>281</v>
      </c>
      <c r="D4" s="498" t="s">
        <v>280</v>
      </c>
      <c r="E4" s="498"/>
      <c r="F4" s="498"/>
      <c r="G4" s="499" t="s">
        <v>279</v>
      </c>
      <c r="H4" s="499"/>
    </row>
    <row r="5" spans="1:8" ht="13" x14ac:dyDescent="0.3">
      <c r="A5" s="497"/>
      <c r="B5" s="497"/>
      <c r="C5" s="497"/>
      <c r="D5" s="187" t="s">
        <v>278</v>
      </c>
      <c r="E5" s="187" t="s">
        <v>277</v>
      </c>
      <c r="F5" s="187" t="s">
        <v>276</v>
      </c>
      <c r="G5" s="230" t="s">
        <v>275</v>
      </c>
      <c r="H5" s="186" t="s">
        <v>274</v>
      </c>
    </row>
    <row r="6" spans="1:8" x14ac:dyDescent="0.25">
      <c r="A6" s="489" t="s">
        <v>273</v>
      </c>
      <c r="B6" s="491" t="s">
        <v>272</v>
      </c>
      <c r="C6" s="491" t="s">
        <v>271</v>
      </c>
      <c r="D6" s="185">
        <v>0.06</v>
      </c>
      <c r="E6" s="185">
        <v>7.0000000000000007E-2</v>
      </c>
      <c r="F6" s="185">
        <v>0.09</v>
      </c>
      <c r="G6" s="493"/>
      <c r="H6" s="494"/>
    </row>
    <row r="7" spans="1:8" ht="37.5" x14ac:dyDescent="0.25">
      <c r="A7" s="490"/>
      <c r="B7" s="492"/>
      <c r="C7" s="492"/>
      <c r="D7" s="184" t="s">
        <v>270</v>
      </c>
      <c r="E7" s="184" t="s">
        <v>269</v>
      </c>
      <c r="F7" s="184" t="s">
        <v>268</v>
      </c>
      <c r="G7" s="493"/>
      <c r="H7" s="494"/>
    </row>
    <row r="8" spans="1:8" ht="23.25" customHeight="1" x14ac:dyDescent="0.25">
      <c r="A8" s="489" t="s">
        <v>267</v>
      </c>
      <c r="B8" s="491" t="s">
        <v>266</v>
      </c>
      <c r="C8" s="491" t="s">
        <v>265</v>
      </c>
      <c r="D8" s="185">
        <v>0.06</v>
      </c>
      <c r="E8" s="185">
        <v>7.0000000000000007E-2</v>
      </c>
      <c r="F8" s="185">
        <v>0.09</v>
      </c>
      <c r="G8" s="493"/>
      <c r="H8" s="494"/>
    </row>
    <row r="9" spans="1:8" ht="25" x14ac:dyDescent="0.25">
      <c r="A9" s="490"/>
      <c r="B9" s="492"/>
      <c r="C9" s="492" t="s">
        <v>264</v>
      </c>
      <c r="D9" s="184" t="s">
        <v>263</v>
      </c>
      <c r="E9" s="184" t="s">
        <v>262</v>
      </c>
      <c r="F9" s="184" t="s">
        <v>261</v>
      </c>
      <c r="G9" s="493"/>
      <c r="H9" s="494"/>
    </row>
    <row r="10" spans="1:8" x14ac:dyDescent="0.25">
      <c r="A10" s="489" t="s">
        <v>260</v>
      </c>
      <c r="B10" s="491" t="s">
        <v>259</v>
      </c>
      <c r="C10" s="491" t="s">
        <v>258</v>
      </c>
      <c r="D10" s="185">
        <v>0.03</v>
      </c>
      <c r="E10" s="185">
        <v>0.04</v>
      </c>
      <c r="F10" s="185">
        <v>0.05</v>
      </c>
      <c r="G10" s="493"/>
      <c r="H10" s="494"/>
    </row>
    <row r="11" spans="1:8" ht="62.5" x14ac:dyDescent="0.25">
      <c r="A11" s="490"/>
      <c r="B11" s="492"/>
      <c r="C11" s="492"/>
      <c r="D11" s="184" t="s">
        <v>257</v>
      </c>
      <c r="E11" s="184" t="s">
        <v>256</v>
      </c>
      <c r="F11" s="184" t="s">
        <v>255</v>
      </c>
      <c r="G11" s="493"/>
      <c r="H11" s="494"/>
    </row>
    <row r="12" spans="1:8" x14ac:dyDescent="0.25">
      <c r="A12" s="489" t="s">
        <v>254</v>
      </c>
      <c r="B12" s="491" t="s">
        <v>253</v>
      </c>
      <c r="C12" s="491" t="s">
        <v>252</v>
      </c>
      <c r="D12" s="185">
        <v>0.01</v>
      </c>
      <c r="E12" s="185">
        <v>0.02</v>
      </c>
      <c r="F12" s="185">
        <v>0.03</v>
      </c>
      <c r="G12" s="493"/>
      <c r="H12" s="494"/>
    </row>
    <row r="13" spans="1:8" ht="37.5" x14ac:dyDescent="0.25">
      <c r="A13" s="490"/>
      <c r="B13" s="492"/>
      <c r="C13" s="492"/>
      <c r="D13" s="184" t="s">
        <v>251</v>
      </c>
      <c r="E13" s="184" t="s">
        <v>250</v>
      </c>
      <c r="F13" s="184" t="s">
        <v>249</v>
      </c>
      <c r="G13" s="493"/>
      <c r="H13" s="494"/>
    </row>
    <row r="14" spans="1:8" x14ac:dyDescent="0.25">
      <c r="A14" s="489" t="s">
        <v>248</v>
      </c>
      <c r="B14" s="491" t="s">
        <v>247</v>
      </c>
      <c r="C14" s="491" t="s">
        <v>246</v>
      </c>
      <c r="D14" s="185">
        <v>0.05</v>
      </c>
      <c r="E14" s="185">
        <v>0.06</v>
      </c>
      <c r="F14" s="185">
        <v>0.09</v>
      </c>
      <c r="G14" s="493"/>
      <c r="H14" s="494"/>
    </row>
    <row r="15" spans="1:8" ht="50" x14ac:dyDescent="0.25">
      <c r="A15" s="490"/>
      <c r="B15" s="492"/>
      <c r="C15" s="492"/>
      <c r="D15" s="184" t="s">
        <v>245</v>
      </c>
      <c r="E15" s="184" t="s">
        <v>244</v>
      </c>
      <c r="F15" s="184" t="s">
        <v>243</v>
      </c>
      <c r="G15" s="493"/>
      <c r="H15" s="494"/>
    </row>
    <row r="16" spans="1:8" x14ac:dyDescent="0.25">
      <c r="A16" s="489" t="s">
        <v>242</v>
      </c>
      <c r="B16" s="491" t="s">
        <v>241</v>
      </c>
      <c r="C16" s="491" t="s">
        <v>240</v>
      </c>
      <c r="D16" s="185">
        <v>0.03</v>
      </c>
      <c r="E16" s="185">
        <v>0.04</v>
      </c>
      <c r="F16" s="185">
        <v>0.05</v>
      </c>
      <c r="G16" s="493"/>
      <c r="H16" s="494"/>
    </row>
    <row r="17" spans="1:8" ht="50" x14ac:dyDescent="0.25">
      <c r="A17" s="490"/>
      <c r="B17" s="492"/>
      <c r="C17" s="492"/>
      <c r="D17" s="184" t="s">
        <v>239</v>
      </c>
      <c r="E17" s="184" t="s">
        <v>238</v>
      </c>
      <c r="F17" s="184" t="s">
        <v>237</v>
      </c>
      <c r="G17" s="493"/>
      <c r="H17" s="494"/>
    </row>
    <row r="18" spans="1:8" ht="13" x14ac:dyDescent="0.3">
      <c r="F18" s="183" t="s">
        <v>236</v>
      </c>
      <c r="G18" s="231" t="s">
        <v>352</v>
      </c>
      <c r="H18" s="276" t="s">
        <v>364</v>
      </c>
    </row>
    <row r="19" spans="1:8" ht="25.5" customHeight="1" x14ac:dyDescent="0.3">
      <c r="A19" s="488" t="s">
        <v>355</v>
      </c>
      <c r="B19" s="488"/>
      <c r="C19" s="488"/>
      <c r="G19" s="234">
        <f>IF(H18="Base Principles",SUM(G6:G17),(SUM(G6:G17))/2)</f>
        <v>0</v>
      </c>
      <c r="H19" s="233" t="s">
        <v>353</v>
      </c>
    </row>
    <row r="20" spans="1:8" ht="12.75" customHeight="1" x14ac:dyDescent="0.3">
      <c r="A20" s="495" t="s">
        <v>304</v>
      </c>
      <c r="B20" s="187" t="s">
        <v>305</v>
      </c>
      <c r="C20" s="187" t="s">
        <v>305</v>
      </c>
      <c r="F20"/>
      <c r="H20" s="233" t="s">
        <v>356</v>
      </c>
    </row>
    <row r="21" spans="1:8" ht="13" x14ac:dyDescent="0.3">
      <c r="A21" s="495"/>
      <c r="B21" s="187" t="s">
        <v>306</v>
      </c>
      <c r="C21" s="187" t="s">
        <v>319</v>
      </c>
      <c r="F21"/>
      <c r="H21" s="233" t="s">
        <v>354</v>
      </c>
    </row>
    <row r="22" spans="1:8" x14ac:dyDescent="0.25">
      <c r="A22" s="193" t="s">
        <v>307</v>
      </c>
      <c r="B22" s="184" t="s">
        <v>308</v>
      </c>
      <c r="C22" s="184" t="s">
        <v>320</v>
      </c>
      <c r="F22"/>
    </row>
    <row r="23" spans="1:8" x14ac:dyDescent="0.25">
      <c r="A23" s="193" t="s">
        <v>309</v>
      </c>
      <c r="B23" s="184" t="s">
        <v>310</v>
      </c>
      <c r="C23" s="184" t="s">
        <v>320</v>
      </c>
      <c r="F23"/>
    </row>
    <row r="24" spans="1:8" x14ac:dyDescent="0.25">
      <c r="A24" s="193" t="s">
        <v>311</v>
      </c>
      <c r="B24" s="184" t="s">
        <v>312</v>
      </c>
      <c r="C24" s="184" t="s">
        <v>321</v>
      </c>
      <c r="F24"/>
    </row>
    <row r="25" spans="1:8" x14ac:dyDescent="0.25">
      <c r="A25" s="193" t="s">
        <v>313</v>
      </c>
      <c r="B25" s="184" t="s">
        <v>314</v>
      </c>
      <c r="C25" s="184" t="s">
        <v>322</v>
      </c>
      <c r="F25"/>
    </row>
    <row r="26" spans="1:8" x14ac:dyDescent="0.25">
      <c r="A26" s="193" t="s">
        <v>29</v>
      </c>
      <c r="B26" s="184" t="s">
        <v>315</v>
      </c>
      <c r="C26" s="184" t="s">
        <v>323</v>
      </c>
      <c r="F26"/>
    </row>
    <row r="27" spans="1:8" x14ac:dyDescent="0.25">
      <c r="A27" s="193" t="s">
        <v>316</v>
      </c>
      <c r="B27" s="184" t="s">
        <v>315</v>
      </c>
      <c r="C27" s="184" t="s">
        <v>323</v>
      </c>
      <c r="F27"/>
    </row>
    <row r="28" spans="1:8" x14ac:dyDescent="0.25">
      <c r="A28" s="193" t="s">
        <v>317</v>
      </c>
      <c r="B28" s="194">
        <v>0.4</v>
      </c>
      <c r="C28" s="194">
        <v>0.2</v>
      </c>
      <c r="F28"/>
    </row>
    <row r="29" spans="1:8" x14ac:dyDescent="0.25">
      <c r="A29" s="193" t="s">
        <v>293</v>
      </c>
      <c r="B29" s="184" t="s">
        <v>318</v>
      </c>
      <c r="C29" s="184" t="s">
        <v>324</v>
      </c>
      <c r="F29"/>
    </row>
  </sheetData>
  <mergeCells count="38">
    <mergeCell ref="A20:A21"/>
    <mergeCell ref="A1:H3"/>
    <mergeCell ref="A4:A5"/>
    <mergeCell ref="B4:B5"/>
    <mergeCell ref="C4:C5"/>
    <mergeCell ref="D4:F4"/>
    <mergeCell ref="G4:H4"/>
    <mergeCell ref="A6:A7"/>
    <mergeCell ref="B6:B7"/>
    <mergeCell ref="C6:C7"/>
    <mergeCell ref="G6:G7"/>
    <mergeCell ref="H6:H7"/>
    <mergeCell ref="A8:A9"/>
    <mergeCell ref="B8:B9"/>
    <mergeCell ref="C8:C9"/>
    <mergeCell ref="G8:G9"/>
    <mergeCell ref="H8:H9"/>
    <mergeCell ref="A10:A11"/>
    <mergeCell ref="B10:B11"/>
    <mergeCell ref="C10:C11"/>
    <mergeCell ref="G10:G11"/>
    <mergeCell ref="H10:H11"/>
    <mergeCell ref="A12:A13"/>
    <mergeCell ref="B12:B13"/>
    <mergeCell ref="C12:C13"/>
    <mergeCell ref="G12:G13"/>
    <mergeCell ref="H12:H13"/>
    <mergeCell ref="H16:H17"/>
    <mergeCell ref="A14:A15"/>
    <mergeCell ref="B14:B15"/>
    <mergeCell ref="C14:C15"/>
    <mergeCell ref="G14:G15"/>
    <mergeCell ref="H14:H15"/>
    <mergeCell ref="A19:C19"/>
    <mergeCell ref="A16:A17"/>
    <mergeCell ref="B16:B17"/>
    <mergeCell ref="C16:C17"/>
    <mergeCell ref="G16:G17"/>
  </mergeCells>
  <dataValidations count="1">
    <dataValidation type="list" allowBlank="1" showInputMessage="1" showErrorMessage="1" sqref="H18" xr:uid="{00000000-0002-0000-0900-000000000000}">
      <formula1>"Base Principles, Market Response*"</formula1>
    </dataValidation>
  </dataValidations>
  <pageMargins left="0.7" right="0.7" top="0.75" bottom="0.75" header="0.3" footer="0.3"/>
  <pageSetup paperSize="9" scale="37"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BF528-23E3-482D-A799-C183F90CA285}">
  <sheetPr>
    <tabColor theme="9" tint="0.59999389629810485"/>
  </sheetPr>
  <dimension ref="A1:C25"/>
  <sheetViews>
    <sheetView showGridLines="0" view="pageBreakPreview" zoomScale="130" zoomScaleNormal="100" zoomScaleSheetLayoutView="130" workbookViewId="0">
      <selection sqref="A1:B1"/>
    </sheetView>
  </sheetViews>
  <sheetFormatPr defaultRowHeight="12.5" x14ac:dyDescent="0.25"/>
  <cols>
    <col min="1" max="1" width="29.81640625" customWidth="1"/>
    <col min="2" max="2" width="9.7265625" bestFit="1" customWidth="1"/>
    <col min="3" max="3" width="2.453125" style="225" customWidth="1"/>
  </cols>
  <sheetData>
    <row r="1" spans="1:3" ht="18.5" x14ac:dyDescent="0.45">
      <c r="A1" s="500" t="s">
        <v>327</v>
      </c>
      <c r="B1" s="500"/>
      <c r="C1" s="224"/>
    </row>
    <row r="3" spans="1:3" x14ac:dyDescent="0.25">
      <c r="A3" s="203" t="s">
        <v>328</v>
      </c>
      <c r="B3" s="204"/>
    </row>
    <row r="4" spans="1:3" x14ac:dyDescent="0.25">
      <c r="A4" s="203" t="s">
        <v>329</v>
      </c>
      <c r="B4" s="205"/>
    </row>
    <row r="7" spans="1:3" x14ac:dyDescent="0.25">
      <c r="A7" s="206" t="s">
        <v>330</v>
      </c>
      <c r="B7" s="207"/>
      <c r="C7" s="226"/>
    </row>
    <row r="8" spans="1:3" x14ac:dyDescent="0.25">
      <c r="A8" s="208" t="s">
        <v>331</v>
      </c>
      <c r="B8" s="207"/>
      <c r="C8" s="226"/>
    </row>
    <row r="9" spans="1:3" x14ac:dyDescent="0.25">
      <c r="A9" s="209" t="s">
        <v>332</v>
      </c>
      <c r="B9" s="207"/>
      <c r="C9" s="226"/>
    </row>
    <row r="10" spans="1:3" x14ac:dyDescent="0.25">
      <c r="A10" s="203"/>
    </row>
    <row r="11" spans="1:3" x14ac:dyDescent="0.25">
      <c r="A11" s="210" t="s">
        <v>333</v>
      </c>
      <c r="B11" s="211"/>
      <c r="C11" s="227"/>
    </row>
    <row r="12" spans="1:3" x14ac:dyDescent="0.25">
      <c r="A12" s="210" t="s">
        <v>334</v>
      </c>
      <c r="B12" s="212">
        <f>B11+365</f>
        <v>365</v>
      </c>
      <c r="C12" s="227"/>
    </row>
    <row r="13" spans="1:3" x14ac:dyDescent="0.25">
      <c r="A13" s="210" t="s">
        <v>335</v>
      </c>
      <c r="B13" s="212">
        <f>B12+365</f>
        <v>730</v>
      </c>
      <c r="C13" s="227"/>
    </row>
    <row r="14" spans="1:3" x14ac:dyDescent="0.25">
      <c r="A14" s="203"/>
      <c r="B14" s="213"/>
      <c r="C14" s="227"/>
    </row>
    <row r="15" spans="1:3" x14ac:dyDescent="0.25">
      <c r="A15" s="210" t="s">
        <v>336</v>
      </c>
      <c r="B15" s="211"/>
      <c r="C15" s="227"/>
    </row>
    <row r="16" spans="1:3" x14ac:dyDescent="0.25">
      <c r="A16" s="210" t="s">
        <v>337</v>
      </c>
      <c r="B16" s="211"/>
      <c r="C16" s="227"/>
    </row>
    <row r="18" spans="1:3" x14ac:dyDescent="0.25">
      <c r="A18" s="206" t="s">
        <v>338</v>
      </c>
      <c r="B18" s="214">
        <f>IF(AND(B15&lt;B11,B16&gt;B11),B11-B15,IF(AND(B15&lt;B11,B16&lt;B11),B16-B15,0))</f>
        <v>0</v>
      </c>
      <c r="C18" s="228"/>
    </row>
    <row r="19" spans="1:3" x14ac:dyDescent="0.25">
      <c r="A19" s="208" t="s">
        <v>339</v>
      </c>
      <c r="B19" s="214">
        <f>IF(B15&gt;B12,0,IF(AND(B15&lt;B11,B16&lt;B12),B16-B11,IF(AND(B15&gt;B11,B16&lt;B12),B16-B15,IF(AND(B15&gt;B11,B16&gt;B12),B12-B15,IF(AND(B15&lt;B11,B16&gt;B12),B12-B11,0)))))</f>
        <v>0</v>
      </c>
      <c r="C19" s="228"/>
    </row>
    <row r="20" spans="1:3" x14ac:dyDescent="0.25">
      <c r="A20" s="209" t="s">
        <v>340</v>
      </c>
      <c r="B20" s="214">
        <f>IF(B16&lt;B12,0,IF(AND(B16&gt;B12,B15&gt;B12),B16-B15,IF(AND(B16&gt;B12,B12&gt;B15),B16-B12,0)))</f>
        <v>0</v>
      </c>
      <c r="C20" s="228"/>
    </row>
    <row r="22" spans="1:3" x14ac:dyDescent="0.25">
      <c r="A22" s="206" t="s">
        <v>330</v>
      </c>
      <c r="B22" s="215">
        <f>B18/365*B7</f>
        <v>0</v>
      </c>
      <c r="C22" s="226"/>
    </row>
    <row r="23" spans="1:3" x14ac:dyDescent="0.25">
      <c r="A23" s="208" t="s">
        <v>331</v>
      </c>
      <c r="B23" s="215">
        <f>B19/365*B8</f>
        <v>0</v>
      </c>
      <c r="C23" s="226"/>
    </row>
    <row r="24" spans="1:3" x14ac:dyDescent="0.25">
      <c r="A24" s="209" t="s">
        <v>332</v>
      </c>
      <c r="B24" s="215">
        <f>B20/365*B9</f>
        <v>0</v>
      </c>
      <c r="C24" s="226"/>
    </row>
    <row r="25" spans="1:3" ht="15.5" x14ac:dyDescent="0.35">
      <c r="A25" s="216" t="s">
        <v>341</v>
      </c>
      <c r="B25" s="217">
        <f>SUM(B22:B24)</f>
        <v>0</v>
      </c>
      <c r="C25" s="229"/>
    </row>
  </sheetData>
  <mergeCells count="1">
    <mergeCell ref="A1:B1"/>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6AF62-DEDB-4BC7-956B-9395D91CD2EF}">
  <sheetPr>
    <tabColor theme="9" tint="0.59999389629810485"/>
  </sheetPr>
  <dimension ref="A1:AE485"/>
  <sheetViews>
    <sheetView view="pageBreakPreview" zoomScale="80" zoomScaleNormal="100" zoomScaleSheetLayoutView="80" workbookViewId="0">
      <selection activeCell="A3" sqref="A3"/>
    </sheetView>
  </sheetViews>
  <sheetFormatPr defaultColWidth="9.1796875" defaultRowHeight="12" x14ac:dyDescent="0.25"/>
  <cols>
    <col min="1" max="1" width="66" style="141" bestFit="1" customWidth="1"/>
    <col min="2" max="2" width="16.1796875" style="141" customWidth="1"/>
    <col min="3" max="4" width="17.7265625" style="142" customWidth="1"/>
    <col min="5" max="5" width="10.7265625" style="143" customWidth="1"/>
    <col min="6" max="6" width="9.81640625" style="143" customWidth="1"/>
    <col min="7" max="7" width="10.54296875" style="144" customWidth="1"/>
    <col min="8" max="8" width="11.453125" style="144" customWidth="1"/>
    <col min="9" max="9" width="10.26953125" style="144" customWidth="1"/>
    <col min="10" max="10" width="10.453125" style="144" customWidth="1"/>
    <col min="11" max="11" width="9.1796875" style="143"/>
    <col min="12" max="12" width="13.453125" style="145" bestFit="1" customWidth="1"/>
    <col min="13" max="13" width="13.453125" style="145" customWidth="1"/>
    <col min="14" max="14" width="12.26953125" style="145" bestFit="1" customWidth="1"/>
    <col min="15" max="17" width="9.1796875" style="145"/>
    <col min="18" max="18" width="9.1796875" style="146"/>
    <col min="19" max="19" width="9.1796875" style="145"/>
    <col min="20" max="20" width="10.26953125" style="145" customWidth="1"/>
    <col min="21" max="28" width="9.1796875" style="145"/>
    <col min="29" max="29" width="13.26953125" style="146" customWidth="1"/>
    <col min="30" max="30" width="36.1796875" style="146" customWidth="1"/>
    <col min="31" max="31" width="80.7265625" style="136" customWidth="1"/>
    <col min="32" max="16384" width="9.1796875" style="147"/>
  </cols>
  <sheetData>
    <row r="1" spans="1:31" s="45" customFormat="1" ht="48" customHeight="1" thickBot="1" x14ac:dyDescent="0.3">
      <c r="A1" s="162"/>
      <c r="B1" s="163" t="s">
        <v>196</v>
      </c>
      <c r="C1" s="501" t="s">
        <v>200</v>
      </c>
      <c r="D1" s="501"/>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2"/>
    </row>
    <row r="2" spans="1:31" s="45" customFormat="1" ht="15" thickBot="1" x14ac:dyDescent="0.3">
      <c r="A2" s="164"/>
      <c r="B2" s="102"/>
      <c r="C2" s="103"/>
      <c r="D2" s="103"/>
      <c r="E2" s="104"/>
      <c r="F2" s="503" t="s">
        <v>165</v>
      </c>
      <c r="G2" s="504"/>
      <c r="H2" s="504"/>
      <c r="I2" s="504"/>
      <c r="J2" s="504"/>
      <c r="K2" s="505" t="s">
        <v>166</v>
      </c>
      <c r="L2" s="506"/>
      <c r="M2" s="506"/>
      <c r="N2" s="506"/>
      <c r="O2" s="507"/>
      <c r="P2" s="508" t="s">
        <v>167</v>
      </c>
      <c r="Q2" s="509"/>
      <c r="R2" s="510"/>
      <c r="S2" s="508" t="s">
        <v>168</v>
      </c>
      <c r="T2" s="509"/>
      <c r="U2" s="509"/>
      <c r="V2" s="509"/>
      <c r="W2" s="510"/>
      <c r="X2" s="508" t="s">
        <v>169</v>
      </c>
      <c r="Y2" s="509"/>
      <c r="Z2" s="509"/>
      <c r="AA2" s="509"/>
      <c r="AB2" s="509"/>
      <c r="AC2" s="510"/>
      <c r="AD2" s="508" t="s">
        <v>350</v>
      </c>
      <c r="AE2" s="510"/>
    </row>
    <row r="3" spans="1:31" s="117" customFormat="1" ht="371.15" customHeight="1" thickBot="1" x14ac:dyDescent="0.3">
      <c r="A3" s="165" t="s">
        <v>198</v>
      </c>
      <c r="B3" s="105" t="s">
        <v>192</v>
      </c>
      <c r="C3" s="106" t="s">
        <v>170</v>
      </c>
      <c r="D3" s="106" t="s">
        <v>171</v>
      </c>
      <c r="E3" s="107" t="s">
        <v>351</v>
      </c>
      <c r="F3" s="108" t="s">
        <v>348</v>
      </c>
      <c r="G3" s="109" t="s">
        <v>172</v>
      </c>
      <c r="H3" s="110" t="s">
        <v>173</v>
      </c>
      <c r="I3" s="111" t="s">
        <v>174</v>
      </c>
      <c r="J3" s="111" t="s">
        <v>175</v>
      </c>
      <c r="K3" s="112" t="s">
        <v>349</v>
      </c>
      <c r="L3" s="113" t="s">
        <v>193</v>
      </c>
      <c r="M3" s="113" t="s">
        <v>194</v>
      </c>
      <c r="N3" s="113" t="s">
        <v>176</v>
      </c>
      <c r="O3" s="113" t="s">
        <v>177</v>
      </c>
      <c r="P3" s="113" t="s">
        <v>178</v>
      </c>
      <c r="Q3" s="113" t="s">
        <v>179</v>
      </c>
      <c r="R3" s="114" t="s">
        <v>180</v>
      </c>
      <c r="S3" s="113" t="s">
        <v>181</v>
      </c>
      <c r="T3" s="113" t="s">
        <v>182</v>
      </c>
      <c r="U3" s="113" t="s">
        <v>183</v>
      </c>
      <c r="V3" s="113" t="s">
        <v>184</v>
      </c>
      <c r="W3" s="113" t="s">
        <v>185</v>
      </c>
      <c r="X3" s="113" t="s">
        <v>181</v>
      </c>
      <c r="Y3" s="113" t="s">
        <v>182</v>
      </c>
      <c r="Z3" s="113" t="s">
        <v>183</v>
      </c>
      <c r="AA3" s="113" t="s">
        <v>184</v>
      </c>
      <c r="AB3" s="115" t="s">
        <v>185</v>
      </c>
      <c r="AC3" s="116" t="s">
        <v>186</v>
      </c>
      <c r="AD3" s="116" t="s">
        <v>222</v>
      </c>
      <c r="AE3" s="166" t="s">
        <v>223</v>
      </c>
    </row>
    <row r="4" spans="1:31" s="125" customFormat="1" ht="25.5" customHeight="1" thickBot="1" x14ac:dyDescent="0.3">
      <c r="A4" s="167" t="s">
        <v>199</v>
      </c>
      <c r="B4" s="148"/>
      <c r="C4" s="118"/>
      <c r="D4" s="118"/>
      <c r="E4" s="119"/>
      <c r="F4" s="119"/>
      <c r="G4" s="120"/>
      <c r="H4" s="121"/>
      <c r="I4" s="121"/>
      <c r="J4" s="121"/>
      <c r="K4" s="122"/>
      <c r="L4" s="123"/>
      <c r="M4" s="123"/>
      <c r="N4" s="123"/>
      <c r="O4" s="123"/>
      <c r="P4" s="123"/>
      <c r="Q4" s="123"/>
      <c r="R4" s="124"/>
      <c r="S4" s="123"/>
      <c r="T4" s="123"/>
      <c r="U4" s="123"/>
      <c r="V4" s="123"/>
      <c r="W4" s="123"/>
      <c r="X4" s="123"/>
      <c r="Y4" s="123"/>
      <c r="Z4" s="123"/>
      <c r="AA4" s="123"/>
      <c r="AB4" s="123"/>
      <c r="AC4" s="124"/>
      <c r="AD4" s="124"/>
      <c r="AE4" s="168"/>
    </row>
    <row r="5" spans="1:31" s="133" customFormat="1" ht="20.25" customHeight="1" x14ac:dyDescent="0.25">
      <c r="A5" s="169" t="str">
        <f>"Total number of projects is : "&amp;COUNTA(A6:A6)</f>
        <v>Total number of projects is : 1</v>
      </c>
      <c r="B5" s="126"/>
      <c r="C5" s="127"/>
      <c r="D5" s="127"/>
      <c r="E5" s="128"/>
      <c r="F5" s="128"/>
      <c r="G5" s="129"/>
      <c r="H5" s="129"/>
      <c r="I5" s="129"/>
      <c r="J5" s="129"/>
      <c r="K5" s="130" t="str">
        <f>"Totals for "&amp;A4&amp;" : "</f>
        <v xml:space="preserve">Totals for Delivery Agency Projects : </v>
      </c>
      <c r="L5" s="131">
        <f>SUM(L6:L6)</f>
        <v>11000000</v>
      </c>
      <c r="M5" s="131"/>
      <c r="N5" s="131">
        <f t="shared" ref="N5:AC5" si="0">SUM(N6:N6)</f>
        <v>8000000</v>
      </c>
      <c r="O5" s="131">
        <f t="shared" si="0"/>
        <v>0</v>
      </c>
      <c r="P5" s="131">
        <f t="shared" si="0"/>
        <v>0</v>
      </c>
      <c r="Q5" s="131">
        <f t="shared" si="0"/>
        <v>500000</v>
      </c>
      <c r="R5" s="131">
        <f t="shared" si="0"/>
        <v>500000</v>
      </c>
      <c r="S5" s="131">
        <f t="shared" si="0"/>
        <v>0</v>
      </c>
      <c r="T5" s="131">
        <f t="shared" si="0"/>
        <v>1000000</v>
      </c>
      <c r="U5" s="131">
        <f t="shared" si="0"/>
        <v>2000000</v>
      </c>
      <c r="V5" s="131">
        <f t="shared" si="0"/>
        <v>5000000</v>
      </c>
      <c r="W5" s="131">
        <f t="shared" si="0"/>
        <v>8000000</v>
      </c>
      <c r="X5" s="131">
        <f t="shared" si="0"/>
        <v>0</v>
      </c>
      <c r="Y5" s="131">
        <f t="shared" si="0"/>
        <v>500000</v>
      </c>
      <c r="Z5" s="131">
        <f t="shared" si="0"/>
        <v>0</v>
      </c>
      <c r="AA5" s="131">
        <f t="shared" si="0"/>
        <v>0</v>
      </c>
      <c r="AB5" s="131">
        <f t="shared" si="0"/>
        <v>500000</v>
      </c>
      <c r="AC5" s="131">
        <f t="shared" si="0"/>
        <v>-7500000</v>
      </c>
      <c r="AD5" s="132" t="s">
        <v>187</v>
      </c>
      <c r="AE5" s="170" t="s">
        <v>187</v>
      </c>
    </row>
    <row r="6" spans="1:31" s="134" customFormat="1" ht="15" thickBot="1" x14ac:dyDescent="0.3">
      <c r="A6" s="171" t="s">
        <v>188</v>
      </c>
      <c r="B6" s="172"/>
      <c r="C6" s="173" t="s">
        <v>189</v>
      </c>
      <c r="D6" s="173" t="s">
        <v>190</v>
      </c>
      <c r="E6" s="174" t="s">
        <v>191</v>
      </c>
      <c r="F6" s="222" t="s">
        <v>342</v>
      </c>
      <c r="G6" s="175">
        <v>43663</v>
      </c>
      <c r="H6" s="175">
        <v>44348</v>
      </c>
      <c r="I6" s="175">
        <v>44166</v>
      </c>
      <c r="J6" s="175">
        <v>44166</v>
      </c>
      <c r="K6" s="223" t="s">
        <v>342</v>
      </c>
      <c r="L6" s="176">
        <v>11000000</v>
      </c>
      <c r="M6" s="176">
        <v>1000000</v>
      </c>
      <c r="N6" s="176">
        <v>8000000</v>
      </c>
      <c r="O6" s="176">
        <v>0</v>
      </c>
      <c r="P6" s="176">
        <f t="shared" ref="P6" si="1">O6+S6</f>
        <v>0</v>
      </c>
      <c r="Q6" s="176">
        <f>O6+AB6</f>
        <v>500000</v>
      </c>
      <c r="R6" s="176">
        <f>Q6-P6</f>
        <v>500000</v>
      </c>
      <c r="S6" s="176">
        <v>0</v>
      </c>
      <c r="T6" s="176">
        <v>1000000</v>
      </c>
      <c r="U6" s="176">
        <v>2000000</v>
      </c>
      <c r="V6" s="176">
        <v>5000000</v>
      </c>
      <c r="W6" s="176">
        <f>SUM(S6:V6)</f>
        <v>8000000</v>
      </c>
      <c r="X6" s="176">
        <v>0</v>
      </c>
      <c r="Y6" s="176">
        <v>500000</v>
      </c>
      <c r="Z6" s="176">
        <v>0</v>
      </c>
      <c r="AA6" s="176">
        <v>0</v>
      </c>
      <c r="AB6" s="176">
        <f>SUM(X6:AA6)</f>
        <v>500000</v>
      </c>
      <c r="AC6" s="176">
        <f>AB6-W6</f>
        <v>-7500000</v>
      </c>
      <c r="AD6" s="176"/>
      <c r="AE6" s="177"/>
    </row>
    <row r="7" spans="1:31" s="140" customFormat="1" x14ac:dyDescent="0.25">
      <c r="A7" s="135"/>
      <c r="B7" s="135"/>
      <c r="C7" s="136"/>
      <c r="D7" s="136"/>
      <c r="E7" s="134"/>
      <c r="F7" s="134"/>
      <c r="G7" s="137"/>
      <c r="H7" s="137"/>
      <c r="I7" s="137"/>
      <c r="J7" s="137"/>
      <c r="K7" s="134"/>
      <c r="L7" s="138"/>
      <c r="M7" s="138"/>
      <c r="N7" s="138"/>
      <c r="O7" s="138"/>
      <c r="P7" s="138"/>
      <c r="Q7" s="138"/>
      <c r="R7" s="139"/>
      <c r="S7" s="138"/>
      <c r="T7" s="138"/>
      <c r="U7" s="138"/>
      <c r="V7" s="138"/>
      <c r="W7" s="138"/>
      <c r="X7" s="138"/>
      <c r="Y7" s="138"/>
      <c r="Z7" s="138"/>
      <c r="AA7" s="138"/>
      <c r="AB7" s="138"/>
      <c r="AC7" s="139"/>
      <c r="AD7" s="139"/>
      <c r="AE7" s="136"/>
    </row>
    <row r="8" spans="1:31" s="140" customFormat="1" x14ac:dyDescent="0.25">
      <c r="A8" s="135"/>
      <c r="B8" s="135"/>
      <c r="C8" s="136"/>
      <c r="D8" s="136"/>
      <c r="E8" s="134"/>
      <c r="F8" s="134"/>
      <c r="G8" s="137"/>
      <c r="H8" s="137"/>
      <c r="I8" s="137"/>
      <c r="J8" s="137"/>
      <c r="K8" s="134"/>
      <c r="L8" s="138"/>
      <c r="M8" s="138"/>
      <c r="N8" s="138"/>
      <c r="O8" s="138"/>
      <c r="P8" s="138"/>
      <c r="Q8" s="138"/>
      <c r="R8" s="139"/>
      <c r="S8" s="138"/>
      <c r="T8" s="138"/>
      <c r="U8" s="138"/>
      <c r="V8" s="138"/>
      <c r="W8" s="138"/>
      <c r="X8" s="138"/>
      <c r="Y8" s="138"/>
      <c r="Z8" s="138"/>
      <c r="AA8" s="138"/>
      <c r="AB8" s="138"/>
      <c r="AC8" s="139"/>
      <c r="AD8" s="139"/>
      <c r="AE8" s="136"/>
    </row>
    <row r="9" spans="1:31" s="140" customFormat="1" x14ac:dyDescent="0.25">
      <c r="A9" s="135"/>
      <c r="B9" s="135"/>
      <c r="C9" s="136"/>
      <c r="D9" s="136"/>
      <c r="E9" s="134"/>
      <c r="F9" s="134"/>
      <c r="G9" s="137"/>
      <c r="H9" s="137"/>
      <c r="I9" s="137"/>
      <c r="J9" s="137"/>
      <c r="K9" s="134"/>
      <c r="L9" s="138"/>
      <c r="M9" s="138"/>
      <c r="N9" s="138"/>
      <c r="O9" s="138"/>
      <c r="P9" s="138"/>
      <c r="Q9" s="138"/>
      <c r="R9" s="139"/>
      <c r="S9" s="138"/>
      <c r="T9" s="138"/>
      <c r="U9" s="138"/>
      <c r="V9" s="138"/>
      <c r="W9" s="138"/>
      <c r="X9" s="138"/>
      <c r="Y9" s="138"/>
      <c r="Z9" s="138"/>
      <c r="AA9" s="138"/>
      <c r="AB9" s="138"/>
      <c r="AC9" s="139"/>
      <c r="AD9" s="139"/>
      <c r="AE9" s="136"/>
    </row>
    <row r="10" spans="1:31" s="140" customFormat="1" x14ac:dyDescent="0.25">
      <c r="A10" s="135"/>
      <c r="B10" s="135"/>
      <c r="C10" s="136"/>
      <c r="D10" s="136"/>
      <c r="E10" s="134"/>
      <c r="F10" s="134"/>
      <c r="G10" s="137"/>
      <c r="H10" s="137"/>
      <c r="I10" s="137"/>
      <c r="J10" s="137"/>
      <c r="K10" s="134"/>
      <c r="L10" s="138"/>
      <c r="M10" s="138"/>
      <c r="N10" s="138"/>
      <c r="O10" s="138"/>
      <c r="P10" s="138"/>
      <c r="Q10" s="138"/>
      <c r="R10" s="139"/>
      <c r="S10" s="138"/>
      <c r="T10" s="138"/>
      <c r="U10" s="138"/>
      <c r="V10" s="138"/>
      <c r="W10" s="138"/>
      <c r="X10" s="138"/>
      <c r="Y10" s="138"/>
      <c r="Z10" s="138"/>
      <c r="AA10" s="138"/>
      <c r="AB10" s="138"/>
      <c r="AC10" s="139"/>
      <c r="AD10" s="139"/>
      <c r="AE10" s="136"/>
    </row>
    <row r="12" spans="1:31" s="140" customFormat="1" x14ac:dyDescent="0.25">
      <c r="A12" s="135"/>
      <c r="B12" s="135"/>
      <c r="C12" s="136"/>
      <c r="D12" s="136"/>
      <c r="E12" s="134"/>
      <c r="F12" s="134"/>
      <c r="G12" s="137"/>
      <c r="H12" s="137"/>
      <c r="I12" s="137"/>
      <c r="J12" s="137"/>
      <c r="K12" s="134"/>
      <c r="L12" s="138"/>
      <c r="M12" s="138"/>
      <c r="N12" s="138"/>
      <c r="O12" s="138"/>
      <c r="P12" s="138"/>
      <c r="Q12" s="138"/>
      <c r="R12" s="139"/>
      <c r="S12" s="138"/>
      <c r="T12" s="138"/>
      <c r="U12" s="138"/>
      <c r="V12" s="138"/>
      <c r="W12" s="138"/>
      <c r="X12" s="138"/>
      <c r="Y12" s="138"/>
      <c r="Z12" s="138"/>
      <c r="AA12" s="138"/>
      <c r="AB12" s="138"/>
      <c r="AC12" s="139"/>
      <c r="AD12" s="139"/>
      <c r="AE12" s="136"/>
    </row>
    <row r="13" spans="1:31" s="140" customFormat="1" x14ac:dyDescent="0.25">
      <c r="A13" s="135"/>
      <c r="B13" s="135"/>
      <c r="C13" s="136"/>
      <c r="D13" s="136"/>
      <c r="E13" s="134"/>
      <c r="F13" s="134"/>
      <c r="G13" s="137"/>
      <c r="H13" s="137"/>
      <c r="I13" s="137"/>
      <c r="J13" s="137"/>
      <c r="K13" s="134"/>
      <c r="L13" s="138"/>
      <c r="M13" s="138"/>
      <c r="N13" s="138"/>
      <c r="O13" s="138"/>
      <c r="P13" s="138"/>
      <c r="Q13" s="138"/>
      <c r="R13" s="139"/>
      <c r="S13" s="138"/>
      <c r="T13" s="138"/>
      <c r="U13" s="138"/>
      <c r="V13" s="138"/>
      <c r="W13" s="138"/>
      <c r="X13" s="138"/>
      <c r="Y13" s="138"/>
      <c r="Z13" s="138"/>
      <c r="AA13" s="138"/>
      <c r="AB13" s="138"/>
      <c r="AC13" s="139"/>
      <c r="AD13" s="139"/>
      <c r="AE13" s="136"/>
    </row>
    <row r="14" spans="1:31" s="140" customFormat="1" x14ac:dyDescent="0.25">
      <c r="A14" s="135"/>
      <c r="B14" s="135"/>
      <c r="C14" s="136"/>
      <c r="D14" s="136"/>
      <c r="E14" s="134"/>
      <c r="F14" s="134"/>
      <c r="G14" s="137"/>
      <c r="H14" s="137"/>
      <c r="I14" s="137"/>
      <c r="J14" s="137"/>
      <c r="K14" s="134"/>
      <c r="L14" s="138"/>
      <c r="M14" s="138"/>
      <c r="N14" s="138"/>
      <c r="O14" s="138"/>
      <c r="P14" s="138"/>
      <c r="Q14" s="138"/>
      <c r="R14" s="139"/>
      <c r="S14" s="138"/>
      <c r="T14" s="138"/>
      <c r="U14" s="138"/>
      <c r="V14" s="138"/>
      <c r="W14" s="138"/>
      <c r="X14" s="138"/>
      <c r="Y14" s="138"/>
      <c r="Z14" s="138"/>
      <c r="AA14" s="138"/>
      <c r="AB14" s="138"/>
      <c r="AC14" s="139"/>
      <c r="AD14" s="139"/>
      <c r="AE14" s="136"/>
    </row>
    <row r="15" spans="1:31" s="140" customFormat="1" x14ac:dyDescent="0.25">
      <c r="A15" s="135"/>
      <c r="B15" s="135"/>
      <c r="C15" s="136"/>
      <c r="D15" s="136"/>
      <c r="E15" s="134"/>
      <c r="F15" s="134"/>
      <c r="G15" s="137"/>
      <c r="H15" s="137"/>
      <c r="I15" s="137"/>
      <c r="J15" s="137"/>
      <c r="K15" s="134"/>
      <c r="L15" s="138"/>
      <c r="M15" s="138"/>
      <c r="N15" s="138"/>
      <c r="O15" s="138"/>
      <c r="P15" s="138"/>
      <c r="Q15" s="138"/>
      <c r="R15" s="139"/>
      <c r="S15" s="138"/>
      <c r="T15" s="138"/>
      <c r="U15" s="138"/>
      <c r="V15" s="138"/>
      <c r="W15" s="138"/>
      <c r="X15" s="138"/>
      <c r="Y15" s="138"/>
      <c r="Z15" s="138"/>
      <c r="AA15" s="138"/>
      <c r="AB15" s="138"/>
      <c r="AC15" s="139"/>
      <c r="AD15" s="139"/>
      <c r="AE15" s="136"/>
    </row>
    <row r="16" spans="1:31" s="140" customFormat="1" x14ac:dyDescent="0.25">
      <c r="A16" s="135"/>
      <c r="B16" s="135"/>
      <c r="C16" s="136"/>
      <c r="D16" s="136"/>
      <c r="E16" s="134"/>
      <c r="F16" s="134"/>
      <c r="G16" s="137"/>
      <c r="H16" s="137"/>
      <c r="I16" s="137"/>
      <c r="J16" s="137"/>
      <c r="K16" s="134"/>
      <c r="L16" s="138"/>
      <c r="M16" s="138"/>
      <c r="N16" s="138"/>
      <c r="O16" s="138"/>
      <c r="P16" s="138"/>
      <c r="Q16" s="138"/>
      <c r="R16" s="139"/>
      <c r="S16" s="138"/>
      <c r="T16" s="138"/>
      <c r="U16" s="138"/>
      <c r="V16" s="138"/>
      <c r="W16" s="138"/>
      <c r="X16" s="138"/>
      <c r="Y16" s="138"/>
      <c r="Z16" s="138"/>
      <c r="AA16" s="138"/>
      <c r="AB16" s="138"/>
      <c r="AC16" s="139"/>
      <c r="AD16" s="139"/>
      <c r="AE16" s="136"/>
    </row>
    <row r="17" spans="1:31" s="140" customFormat="1" x14ac:dyDescent="0.25">
      <c r="A17" s="135"/>
      <c r="B17" s="135"/>
      <c r="C17" s="136"/>
      <c r="D17" s="136"/>
      <c r="E17" s="134"/>
      <c r="F17" s="134"/>
      <c r="G17" s="137"/>
      <c r="H17" s="137"/>
      <c r="I17" s="137"/>
      <c r="J17" s="137"/>
      <c r="K17" s="134"/>
      <c r="L17" s="138"/>
      <c r="M17" s="138"/>
      <c r="N17" s="138"/>
      <c r="O17" s="138"/>
      <c r="P17" s="138"/>
      <c r="Q17" s="138"/>
      <c r="R17" s="139"/>
      <c r="S17" s="138"/>
      <c r="T17" s="138"/>
      <c r="U17" s="138"/>
      <c r="V17" s="138"/>
      <c r="W17" s="138"/>
      <c r="X17" s="138"/>
      <c r="Y17" s="138"/>
      <c r="Z17" s="138"/>
      <c r="AA17" s="138"/>
      <c r="AB17" s="138"/>
      <c r="AC17" s="139"/>
      <c r="AD17" s="139"/>
      <c r="AE17" s="136"/>
    </row>
    <row r="18" spans="1:31" s="140" customFormat="1" x14ac:dyDescent="0.25">
      <c r="A18" s="135"/>
      <c r="B18" s="135"/>
      <c r="C18" s="136"/>
      <c r="D18" s="136"/>
      <c r="E18" s="134"/>
      <c r="F18" s="134"/>
      <c r="G18" s="137"/>
      <c r="H18" s="137"/>
      <c r="I18" s="137"/>
      <c r="J18" s="137"/>
      <c r="K18" s="134"/>
      <c r="L18" s="138"/>
      <c r="M18" s="138"/>
      <c r="N18" s="138"/>
      <c r="O18" s="138"/>
      <c r="P18" s="138"/>
      <c r="Q18" s="138"/>
      <c r="R18" s="139"/>
      <c r="S18" s="138"/>
      <c r="T18" s="138"/>
      <c r="U18" s="138"/>
      <c r="V18" s="138"/>
      <c r="W18" s="138"/>
      <c r="X18" s="138"/>
      <c r="Y18" s="138"/>
      <c r="Z18" s="138"/>
      <c r="AA18" s="138"/>
      <c r="AB18" s="138"/>
      <c r="AC18" s="139"/>
      <c r="AD18" s="139"/>
      <c r="AE18" s="136"/>
    </row>
    <row r="19" spans="1:31" s="140" customFormat="1" x14ac:dyDescent="0.25">
      <c r="A19" s="135"/>
      <c r="B19" s="135"/>
      <c r="C19" s="136"/>
      <c r="D19" s="136"/>
      <c r="E19" s="134"/>
      <c r="F19" s="134"/>
      <c r="G19" s="137"/>
      <c r="H19" s="137"/>
      <c r="I19" s="137"/>
      <c r="J19" s="137"/>
      <c r="K19" s="134"/>
      <c r="L19" s="138"/>
      <c r="M19" s="138"/>
      <c r="N19" s="138"/>
      <c r="O19" s="138"/>
      <c r="P19" s="138"/>
      <c r="Q19" s="138"/>
      <c r="R19" s="139"/>
      <c r="S19" s="138"/>
      <c r="T19" s="138"/>
      <c r="U19" s="138"/>
      <c r="V19" s="138"/>
      <c r="W19" s="138"/>
      <c r="X19" s="138"/>
      <c r="Y19" s="138"/>
      <c r="Z19" s="138"/>
      <c r="AA19" s="138"/>
      <c r="AB19" s="138"/>
      <c r="AC19" s="139"/>
      <c r="AD19" s="139"/>
      <c r="AE19" s="136"/>
    </row>
    <row r="20" spans="1:31" s="140" customFormat="1" x14ac:dyDescent="0.25">
      <c r="A20" s="135"/>
      <c r="B20" s="135"/>
      <c r="C20" s="136"/>
      <c r="D20" s="136"/>
      <c r="E20" s="134"/>
      <c r="F20" s="134"/>
      <c r="G20" s="137"/>
      <c r="H20" s="137"/>
      <c r="I20" s="137"/>
      <c r="J20" s="137"/>
      <c r="K20" s="134"/>
      <c r="L20" s="138"/>
      <c r="M20" s="138"/>
      <c r="N20" s="138"/>
      <c r="O20" s="138"/>
      <c r="P20" s="138"/>
      <c r="Q20" s="138"/>
      <c r="R20" s="139"/>
      <c r="S20" s="138"/>
      <c r="T20" s="138"/>
      <c r="U20" s="138"/>
      <c r="V20" s="138"/>
      <c r="W20" s="138"/>
      <c r="X20" s="138"/>
      <c r="Y20" s="138"/>
      <c r="Z20" s="138"/>
      <c r="AA20" s="138"/>
      <c r="AB20" s="138"/>
      <c r="AC20" s="139"/>
      <c r="AD20" s="139"/>
      <c r="AE20" s="136"/>
    </row>
    <row r="21" spans="1:31" s="140" customFormat="1" x14ac:dyDescent="0.25">
      <c r="A21" s="135"/>
      <c r="B21" s="135"/>
      <c r="C21" s="136"/>
      <c r="D21" s="136"/>
      <c r="E21" s="134"/>
      <c r="F21" s="134"/>
      <c r="G21" s="137"/>
      <c r="H21" s="137"/>
      <c r="I21" s="137"/>
      <c r="J21" s="137"/>
      <c r="K21" s="134"/>
      <c r="L21" s="138"/>
      <c r="M21" s="138"/>
      <c r="N21" s="138"/>
      <c r="O21" s="138"/>
      <c r="P21" s="138"/>
      <c r="Q21" s="138"/>
      <c r="R21" s="139"/>
      <c r="S21" s="138"/>
      <c r="T21" s="138"/>
      <c r="U21" s="138"/>
      <c r="V21" s="138"/>
      <c r="W21" s="138"/>
      <c r="X21" s="138"/>
      <c r="Y21" s="138"/>
      <c r="Z21" s="138"/>
      <c r="AA21" s="138"/>
      <c r="AB21" s="138"/>
      <c r="AC21" s="139"/>
      <c r="AD21" s="139"/>
      <c r="AE21" s="136"/>
    </row>
    <row r="22" spans="1:31" s="140" customFormat="1" x14ac:dyDescent="0.25">
      <c r="A22" s="135"/>
      <c r="B22" s="135"/>
      <c r="C22" s="136"/>
      <c r="D22" s="136"/>
      <c r="E22" s="134"/>
      <c r="F22" s="134"/>
      <c r="G22" s="137"/>
      <c r="H22" s="137"/>
      <c r="I22" s="137"/>
      <c r="J22" s="137"/>
      <c r="K22" s="134"/>
      <c r="L22" s="138"/>
      <c r="M22" s="138"/>
      <c r="N22" s="138"/>
      <c r="O22" s="138"/>
      <c r="P22" s="138"/>
      <c r="Q22" s="138"/>
      <c r="R22" s="139"/>
      <c r="S22" s="138"/>
      <c r="T22" s="138"/>
      <c r="U22" s="138"/>
      <c r="V22" s="138"/>
      <c r="W22" s="138"/>
      <c r="X22" s="138"/>
      <c r="Y22" s="138"/>
      <c r="Z22" s="138"/>
      <c r="AA22" s="138"/>
      <c r="AB22" s="138"/>
      <c r="AC22" s="139"/>
      <c r="AD22" s="139"/>
      <c r="AE22" s="136"/>
    </row>
    <row r="23" spans="1:31" s="140" customFormat="1" x14ac:dyDescent="0.25">
      <c r="A23" s="135"/>
      <c r="B23" s="135"/>
      <c r="C23" s="136"/>
      <c r="D23" s="136"/>
      <c r="E23" s="134"/>
      <c r="F23" s="134"/>
      <c r="G23" s="137"/>
      <c r="H23" s="137"/>
      <c r="I23" s="137"/>
      <c r="J23" s="137"/>
      <c r="K23" s="134"/>
      <c r="L23" s="138"/>
      <c r="M23" s="138"/>
      <c r="N23" s="138"/>
      <c r="O23" s="138"/>
      <c r="P23" s="138"/>
      <c r="Q23" s="138"/>
      <c r="R23" s="139"/>
      <c r="S23" s="138"/>
      <c r="T23" s="138"/>
      <c r="U23" s="138"/>
      <c r="V23" s="138"/>
      <c r="W23" s="138"/>
      <c r="X23" s="138"/>
      <c r="Y23" s="138"/>
      <c r="Z23" s="138"/>
      <c r="AA23" s="138"/>
      <c r="AB23" s="138"/>
      <c r="AC23" s="139"/>
      <c r="AD23" s="139"/>
      <c r="AE23" s="136"/>
    </row>
    <row r="24" spans="1:31" s="140" customFormat="1" x14ac:dyDescent="0.25">
      <c r="A24" s="135"/>
      <c r="B24" s="135"/>
      <c r="C24" s="136"/>
      <c r="D24" s="136"/>
      <c r="E24" s="134"/>
      <c r="F24" s="134"/>
      <c r="G24" s="137"/>
      <c r="H24" s="137"/>
      <c r="I24" s="137"/>
      <c r="J24" s="137"/>
      <c r="K24" s="134"/>
      <c r="L24" s="138"/>
      <c r="M24" s="138"/>
      <c r="N24" s="138"/>
      <c r="O24" s="138"/>
      <c r="P24" s="138"/>
      <c r="Q24" s="138"/>
      <c r="R24" s="139"/>
      <c r="S24" s="138"/>
      <c r="T24" s="138"/>
      <c r="U24" s="138"/>
      <c r="V24" s="138"/>
      <c r="W24" s="138"/>
      <c r="X24" s="138"/>
      <c r="Y24" s="138"/>
      <c r="Z24" s="138"/>
      <c r="AA24" s="138"/>
      <c r="AB24" s="138"/>
      <c r="AC24" s="139"/>
      <c r="AD24" s="139"/>
      <c r="AE24" s="136"/>
    </row>
    <row r="25" spans="1:31" s="140" customFormat="1" x14ac:dyDescent="0.25">
      <c r="A25" s="135"/>
      <c r="B25" s="135"/>
      <c r="C25" s="136"/>
      <c r="D25" s="136"/>
      <c r="E25" s="134"/>
      <c r="F25" s="134"/>
      <c r="G25" s="137"/>
      <c r="H25" s="137"/>
      <c r="I25" s="137"/>
      <c r="J25" s="137"/>
      <c r="K25" s="134"/>
      <c r="L25" s="138"/>
      <c r="M25" s="138"/>
      <c r="N25" s="138"/>
      <c r="O25" s="138"/>
      <c r="P25" s="138"/>
      <c r="Q25" s="138"/>
      <c r="R25" s="139"/>
      <c r="S25" s="138"/>
      <c r="T25" s="138"/>
      <c r="U25" s="138"/>
      <c r="V25" s="138"/>
      <c r="W25" s="138"/>
      <c r="X25" s="138"/>
      <c r="Y25" s="138"/>
      <c r="Z25" s="138"/>
      <c r="AA25" s="138"/>
      <c r="AB25" s="138"/>
      <c r="AC25" s="139"/>
      <c r="AD25" s="139"/>
      <c r="AE25" s="136"/>
    </row>
    <row r="26" spans="1:31" s="140" customFormat="1" x14ac:dyDescent="0.25">
      <c r="A26" s="135"/>
      <c r="B26" s="135"/>
      <c r="C26" s="136"/>
      <c r="D26" s="136"/>
      <c r="E26" s="134"/>
      <c r="F26" s="134"/>
      <c r="G26" s="137"/>
      <c r="H26" s="137"/>
      <c r="I26" s="137"/>
      <c r="J26" s="137"/>
      <c r="K26" s="134"/>
      <c r="L26" s="138"/>
      <c r="M26" s="138"/>
      <c r="N26" s="138"/>
      <c r="O26" s="138"/>
      <c r="P26" s="138"/>
      <c r="Q26" s="138"/>
      <c r="R26" s="139"/>
      <c r="S26" s="138"/>
      <c r="T26" s="138"/>
      <c r="U26" s="138"/>
      <c r="V26" s="138"/>
      <c r="W26" s="138"/>
      <c r="X26" s="138"/>
      <c r="Y26" s="138"/>
      <c r="Z26" s="138"/>
      <c r="AA26" s="138"/>
      <c r="AB26" s="138"/>
      <c r="AC26" s="139"/>
      <c r="AD26" s="139"/>
      <c r="AE26" s="136"/>
    </row>
    <row r="27" spans="1:31" s="140" customFormat="1" x14ac:dyDescent="0.25">
      <c r="A27" s="135"/>
      <c r="B27" s="135"/>
      <c r="C27" s="136"/>
      <c r="D27" s="136"/>
      <c r="E27" s="134"/>
      <c r="F27" s="134"/>
      <c r="G27" s="137"/>
      <c r="H27" s="137"/>
      <c r="I27" s="137"/>
      <c r="J27" s="137"/>
      <c r="K27" s="134"/>
      <c r="L27" s="138"/>
      <c r="M27" s="138"/>
      <c r="N27" s="138"/>
      <c r="O27" s="138"/>
      <c r="P27" s="138"/>
      <c r="Q27" s="138"/>
      <c r="R27" s="139"/>
      <c r="S27" s="138"/>
      <c r="T27" s="138"/>
      <c r="U27" s="138"/>
      <c r="V27" s="138"/>
      <c r="W27" s="138"/>
      <c r="X27" s="138"/>
      <c r="Y27" s="138"/>
      <c r="Z27" s="138"/>
      <c r="AA27" s="138"/>
      <c r="AB27" s="138"/>
      <c r="AC27" s="139"/>
      <c r="AD27" s="139"/>
      <c r="AE27" s="136"/>
    </row>
    <row r="28" spans="1:31" s="140" customFormat="1" x14ac:dyDescent="0.25">
      <c r="A28" s="135"/>
      <c r="B28" s="135"/>
      <c r="C28" s="136"/>
      <c r="D28" s="136"/>
      <c r="E28" s="134"/>
      <c r="F28" s="134"/>
      <c r="G28" s="137"/>
      <c r="H28" s="137"/>
      <c r="I28" s="137"/>
      <c r="J28" s="137"/>
      <c r="K28" s="134"/>
      <c r="L28" s="138"/>
      <c r="M28" s="138"/>
      <c r="N28" s="138"/>
      <c r="O28" s="138"/>
      <c r="P28" s="138"/>
      <c r="Q28" s="138"/>
      <c r="R28" s="139"/>
      <c r="S28" s="138"/>
      <c r="T28" s="138"/>
      <c r="U28" s="138"/>
      <c r="V28" s="138"/>
      <c r="W28" s="138"/>
      <c r="X28" s="138"/>
      <c r="Y28" s="138"/>
      <c r="Z28" s="138"/>
      <c r="AA28" s="138"/>
      <c r="AB28" s="138"/>
      <c r="AC28" s="139"/>
      <c r="AD28" s="139"/>
      <c r="AE28" s="136"/>
    </row>
    <row r="29" spans="1:31" s="140" customFormat="1" x14ac:dyDescent="0.25">
      <c r="A29" s="135"/>
      <c r="B29" s="135"/>
      <c r="C29" s="136"/>
      <c r="D29" s="136"/>
      <c r="E29" s="134"/>
      <c r="F29" s="134"/>
      <c r="G29" s="137"/>
      <c r="H29" s="137"/>
      <c r="I29" s="137"/>
      <c r="J29" s="137"/>
      <c r="K29" s="134"/>
      <c r="L29" s="138"/>
      <c r="M29" s="138"/>
      <c r="N29" s="138"/>
      <c r="O29" s="138"/>
      <c r="P29" s="138"/>
      <c r="Q29" s="138"/>
      <c r="R29" s="139"/>
      <c r="S29" s="138"/>
      <c r="T29" s="138"/>
      <c r="U29" s="138"/>
      <c r="V29" s="138"/>
      <c r="W29" s="138"/>
      <c r="X29" s="138"/>
      <c r="Y29" s="138"/>
      <c r="Z29" s="138"/>
      <c r="AA29" s="138"/>
      <c r="AB29" s="138"/>
      <c r="AC29" s="139"/>
      <c r="AD29" s="139"/>
      <c r="AE29" s="136"/>
    </row>
    <row r="30" spans="1:31" s="140" customFormat="1" x14ac:dyDescent="0.25">
      <c r="A30" s="135"/>
      <c r="B30" s="135"/>
      <c r="C30" s="136"/>
      <c r="D30" s="136"/>
      <c r="E30" s="134"/>
      <c r="F30" s="134"/>
      <c r="G30" s="137"/>
      <c r="H30" s="137"/>
      <c r="I30" s="137"/>
      <c r="J30" s="137"/>
      <c r="K30" s="134"/>
      <c r="L30" s="138"/>
      <c r="M30" s="138"/>
      <c r="N30" s="138"/>
      <c r="O30" s="138"/>
      <c r="P30" s="138"/>
      <c r="Q30" s="138"/>
      <c r="R30" s="139"/>
      <c r="S30" s="138"/>
      <c r="T30" s="138"/>
      <c r="U30" s="138"/>
      <c r="V30" s="138"/>
      <c r="W30" s="138"/>
      <c r="X30" s="138"/>
      <c r="Y30" s="138"/>
      <c r="Z30" s="138"/>
      <c r="AA30" s="138"/>
      <c r="AB30" s="138"/>
      <c r="AC30" s="139"/>
      <c r="AD30" s="139"/>
      <c r="AE30" s="136"/>
    </row>
    <row r="31" spans="1:31" s="140" customFormat="1" x14ac:dyDescent="0.25">
      <c r="A31" s="135"/>
      <c r="B31" s="135"/>
      <c r="C31" s="136"/>
      <c r="D31" s="136"/>
      <c r="E31" s="134"/>
      <c r="F31" s="134"/>
      <c r="G31" s="137"/>
      <c r="H31" s="137"/>
      <c r="I31" s="137"/>
      <c r="J31" s="137"/>
      <c r="K31" s="134"/>
      <c r="L31" s="138"/>
      <c r="M31" s="138"/>
      <c r="N31" s="138"/>
      <c r="O31" s="138"/>
      <c r="P31" s="138"/>
      <c r="Q31" s="138"/>
      <c r="R31" s="139"/>
      <c r="S31" s="138"/>
      <c r="T31" s="138"/>
      <c r="U31" s="138"/>
      <c r="V31" s="138"/>
      <c r="W31" s="138"/>
      <c r="X31" s="138"/>
      <c r="Y31" s="138"/>
      <c r="Z31" s="138"/>
      <c r="AA31" s="138"/>
      <c r="AB31" s="138"/>
      <c r="AC31" s="139"/>
      <c r="AD31" s="139"/>
      <c r="AE31" s="136"/>
    </row>
    <row r="32" spans="1:31" s="140" customFormat="1" x14ac:dyDescent="0.25">
      <c r="A32" s="135"/>
      <c r="B32" s="135"/>
      <c r="C32" s="136"/>
      <c r="D32" s="136"/>
      <c r="E32" s="134"/>
      <c r="F32" s="134"/>
      <c r="G32" s="137"/>
      <c r="H32" s="137"/>
      <c r="I32" s="137"/>
      <c r="J32" s="137"/>
      <c r="K32" s="134"/>
      <c r="L32" s="138"/>
      <c r="M32" s="138"/>
      <c r="N32" s="138"/>
      <c r="O32" s="138"/>
      <c r="P32" s="138"/>
      <c r="Q32" s="138"/>
      <c r="R32" s="139"/>
      <c r="S32" s="138"/>
      <c r="T32" s="138"/>
      <c r="U32" s="138"/>
      <c r="V32" s="138"/>
      <c r="W32" s="138"/>
      <c r="X32" s="138"/>
      <c r="Y32" s="138"/>
      <c r="Z32" s="138"/>
      <c r="AA32" s="138"/>
      <c r="AB32" s="138"/>
      <c r="AC32" s="139"/>
      <c r="AD32" s="139"/>
      <c r="AE32" s="136"/>
    </row>
    <row r="33" spans="1:31" s="140" customFormat="1" x14ac:dyDescent="0.25">
      <c r="A33" s="135"/>
      <c r="B33" s="135"/>
      <c r="C33" s="136"/>
      <c r="D33" s="136"/>
      <c r="E33" s="134"/>
      <c r="F33" s="134"/>
      <c r="G33" s="137"/>
      <c r="H33" s="137"/>
      <c r="I33" s="137"/>
      <c r="J33" s="137"/>
      <c r="K33" s="134"/>
      <c r="L33" s="138"/>
      <c r="M33" s="138"/>
      <c r="N33" s="138"/>
      <c r="O33" s="138"/>
      <c r="P33" s="138"/>
      <c r="Q33" s="138"/>
      <c r="R33" s="139"/>
      <c r="S33" s="138"/>
      <c r="T33" s="138"/>
      <c r="U33" s="138"/>
      <c r="V33" s="138"/>
      <c r="W33" s="138"/>
      <c r="X33" s="138"/>
      <c r="Y33" s="138"/>
      <c r="Z33" s="138"/>
      <c r="AA33" s="138"/>
      <c r="AB33" s="138"/>
      <c r="AC33" s="139"/>
      <c r="AD33" s="139"/>
      <c r="AE33" s="136"/>
    </row>
    <row r="34" spans="1:31" s="140" customFormat="1" x14ac:dyDescent="0.25">
      <c r="A34" s="135"/>
      <c r="B34" s="135"/>
      <c r="C34" s="136"/>
      <c r="D34" s="136"/>
      <c r="E34" s="134"/>
      <c r="F34" s="134"/>
      <c r="G34" s="137"/>
      <c r="H34" s="137"/>
      <c r="I34" s="137"/>
      <c r="J34" s="137"/>
      <c r="K34" s="134"/>
      <c r="L34" s="138"/>
      <c r="M34" s="138"/>
      <c r="N34" s="138"/>
      <c r="O34" s="138"/>
      <c r="P34" s="138"/>
      <c r="Q34" s="138"/>
      <c r="R34" s="139"/>
      <c r="S34" s="138"/>
      <c r="T34" s="138"/>
      <c r="U34" s="138"/>
      <c r="V34" s="138"/>
      <c r="W34" s="138"/>
      <c r="X34" s="138"/>
      <c r="Y34" s="138"/>
      <c r="Z34" s="138"/>
      <c r="AA34" s="138"/>
      <c r="AB34" s="138"/>
      <c r="AC34" s="139"/>
      <c r="AD34" s="139"/>
      <c r="AE34" s="136"/>
    </row>
    <row r="35" spans="1:31" s="140" customFormat="1" x14ac:dyDescent="0.25">
      <c r="A35" s="135"/>
      <c r="B35" s="135"/>
      <c r="C35" s="136"/>
      <c r="D35" s="136"/>
      <c r="E35" s="134"/>
      <c r="F35" s="134"/>
      <c r="G35" s="137"/>
      <c r="H35" s="137"/>
      <c r="I35" s="137"/>
      <c r="J35" s="137"/>
      <c r="K35" s="134"/>
      <c r="L35" s="138"/>
      <c r="M35" s="138"/>
      <c r="N35" s="138"/>
      <c r="O35" s="138"/>
      <c r="P35" s="138"/>
      <c r="Q35" s="138"/>
      <c r="R35" s="139"/>
      <c r="S35" s="138"/>
      <c r="T35" s="138"/>
      <c r="U35" s="138"/>
      <c r="V35" s="138"/>
      <c r="W35" s="138"/>
      <c r="X35" s="138"/>
      <c r="Y35" s="138"/>
      <c r="Z35" s="138"/>
      <c r="AA35" s="138"/>
      <c r="AB35" s="138"/>
      <c r="AC35" s="139"/>
      <c r="AD35" s="139"/>
      <c r="AE35" s="136"/>
    </row>
    <row r="36" spans="1:31" s="140" customFormat="1" x14ac:dyDescent="0.25">
      <c r="A36" s="135"/>
      <c r="B36" s="135"/>
      <c r="C36" s="136"/>
      <c r="D36" s="136"/>
      <c r="E36" s="134"/>
      <c r="F36" s="134"/>
      <c r="G36" s="137"/>
      <c r="H36" s="137"/>
      <c r="I36" s="137"/>
      <c r="J36" s="137"/>
      <c r="K36" s="134"/>
      <c r="L36" s="138"/>
      <c r="M36" s="138"/>
      <c r="N36" s="138"/>
      <c r="O36" s="138"/>
      <c r="P36" s="138"/>
      <c r="Q36" s="138"/>
      <c r="R36" s="139"/>
      <c r="S36" s="138"/>
      <c r="T36" s="138"/>
      <c r="U36" s="138"/>
      <c r="V36" s="138"/>
      <c r="W36" s="138"/>
      <c r="X36" s="138"/>
      <c r="Y36" s="138"/>
      <c r="Z36" s="138"/>
      <c r="AA36" s="138"/>
      <c r="AB36" s="138"/>
      <c r="AC36" s="139"/>
      <c r="AD36" s="139"/>
      <c r="AE36" s="136"/>
    </row>
    <row r="37" spans="1:31" s="140" customFormat="1" x14ac:dyDescent="0.25">
      <c r="A37" s="135"/>
      <c r="B37" s="135"/>
      <c r="C37" s="136"/>
      <c r="D37" s="136"/>
      <c r="E37" s="134"/>
      <c r="F37" s="134"/>
      <c r="G37" s="137"/>
      <c r="H37" s="137"/>
      <c r="I37" s="137"/>
      <c r="J37" s="137"/>
      <c r="K37" s="134"/>
      <c r="L37" s="138"/>
      <c r="M37" s="138"/>
      <c r="N37" s="138"/>
      <c r="O37" s="138"/>
      <c r="P37" s="138"/>
      <c r="Q37" s="138"/>
      <c r="R37" s="139"/>
      <c r="S37" s="138"/>
      <c r="T37" s="138"/>
      <c r="U37" s="138"/>
      <c r="V37" s="138"/>
      <c r="W37" s="138"/>
      <c r="X37" s="138"/>
      <c r="Y37" s="138"/>
      <c r="Z37" s="138"/>
      <c r="AA37" s="138"/>
      <c r="AB37" s="138"/>
      <c r="AC37" s="139"/>
      <c r="AD37" s="139"/>
      <c r="AE37" s="136"/>
    </row>
    <row r="38" spans="1:31" s="140" customFormat="1" x14ac:dyDescent="0.25">
      <c r="A38" s="135"/>
      <c r="B38" s="135"/>
      <c r="C38" s="136"/>
      <c r="D38" s="136"/>
      <c r="E38" s="134"/>
      <c r="F38" s="134"/>
      <c r="G38" s="137"/>
      <c r="H38" s="137"/>
      <c r="I38" s="137"/>
      <c r="J38" s="137"/>
      <c r="K38" s="134"/>
      <c r="L38" s="138"/>
      <c r="M38" s="138"/>
      <c r="N38" s="138"/>
      <c r="O38" s="138"/>
      <c r="P38" s="138"/>
      <c r="Q38" s="138"/>
      <c r="R38" s="139"/>
      <c r="S38" s="138"/>
      <c r="T38" s="138"/>
      <c r="U38" s="138"/>
      <c r="V38" s="138"/>
      <c r="W38" s="138"/>
      <c r="X38" s="138"/>
      <c r="Y38" s="138"/>
      <c r="Z38" s="138"/>
      <c r="AA38" s="138"/>
      <c r="AB38" s="138"/>
      <c r="AC38" s="139"/>
      <c r="AD38" s="139"/>
      <c r="AE38" s="136"/>
    </row>
    <row r="39" spans="1:31" s="140" customFormat="1" x14ac:dyDescent="0.25">
      <c r="A39" s="135"/>
      <c r="B39" s="135"/>
      <c r="C39" s="136"/>
      <c r="D39" s="136"/>
      <c r="E39" s="134"/>
      <c r="F39" s="134"/>
      <c r="G39" s="137"/>
      <c r="H39" s="137"/>
      <c r="I39" s="137"/>
      <c r="J39" s="137"/>
      <c r="K39" s="134"/>
      <c r="L39" s="138"/>
      <c r="M39" s="138"/>
      <c r="N39" s="138"/>
      <c r="O39" s="138"/>
      <c r="P39" s="138"/>
      <c r="Q39" s="138"/>
      <c r="R39" s="139"/>
      <c r="S39" s="138"/>
      <c r="T39" s="138"/>
      <c r="U39" s="138"/>
      <c r="V39" s="138"/>
      <c r="W39" s="138"/>
      <c r="X39" s="138"/>
      <c r="Y39" s="138"/>
      <c r="Z39" s="138"/>
      <c r="AA39" s="138"/>
      <c r="AB39" s="138"/>
      <c r="AC39" s="139"/>
      <c r="AD39" s="139"/>
      <c r="AE39" s="136"/>
    </row>
    <row r="40" spans="1:31" s="140" customFormat="1" x14ac:dyDescent="0.25">
      <c r="A40" s="135"/>
      <c r="B40" s="135"/>
      <c r="C40" s="136"/>
      <c r="D40" s="136"/>
      <c r="E40" s="134"/>
      <c r="F40" s="134"/>
      <c r="G40" s="137"/>
      <c r="H40" s="137"/>
      <c r="I40" s="137"/>
      <c r="J40" s="137"/>
      <c r="K40" s="134"/>
      <c r="L40" s="138"/>
      <c r="M40" s="138"/>
      <c r="N40" s="138"/>
      <c r="O40" s="138"/>
      <c r="P40" s="138"/>
      <c r="Q40" s="138"/>
      <c r="R40" s="139"/>
      <c r="S40" s="138"/>
      <c r="T40" s="138"/>
      <c r="U40" s="138"/>
      <c r="V40" s="138"/>
      <c r="W40" s="138"/>
      <c r="X40" s="138"/>
      <c r="Y40" s="138"/>
      <c r="Z40" s="138"/>
      <c r="AA40" s="138"/>
      <c r="AB40" s="138"/>
      <c r="AC40" s="139"/>
      <c r="AD40" s="139"/>
      <c r="AE40" s="136"/>
    </row>
    <row r="41" spans="1:31" s="140" customFormat="1" x14ac:dyDescent="0.25">
      <c r="A41" s="135"/>
      <c r="B41" s="135"/>
      <c r="C41" s="136"/>
      <c r="D41" s="136"/>
      <c r="E41" s="134"/>
      <c r="F41" s="134"/>
      <c r="G41" s="137"/>
      <c r="H41" s="137"/>
      <c r="I41" s="137"/>
      <c r="J41" s="137"/>
      <c r="K41" s="134"/>
      <c r="L41" s="138"/>
      <c r="M41" s="138"/>
      <c r="N41" s="138"/>
      <c r="O41" s="138"/>
      <c r="P41" s="138"/>
      <c r="Q41" s="138"/>
      <c r="R41" s="139"/>
      <c r="S41" s="138"/>
      <c r="T41" s="138"/>
      <c r="U41" s="138"/>
      <c r="V41" s="138"/>
      <c r="W41" s="138"/>
      <c r="X41" s="138"/>
      <c r="Y41" s="138"/>
      <c r="Z41" s="138"/>
      <c r="AA41" s="138"/>
      <c r="AB41" s="138"/>
      <c r="AC41" s="139"/>
      <c r="AD41" s="139"/>
      <c r="AE41" s="136"/>
    </row>
    <row r="42" spans="1:31" s="140" customFormat="1" x14ac:dyDescent="0.25">
      <c r="A42" s="135"/>
      <c r="B42" s="135"/>
      <c r="C42" s="136"/>
      <c r="D42" s="136"/>
      <c r="E42" s="134"/>
      <c r="F42" s="134"/>
      <c r="G42" s="137"/>
      <c r="H42" s="137"/>
      <c r="I42" s="137"/>
      <c r="J42" s="137"/>
      <c r="K42" s="134"/>
      <c r="L42" s="138"/>
      <c r="M42" s="138"/>
      <c r="N42" s="138"/>
      <c r="O42" s="138"/>
      <c r="P42" s="138"/>
      <c r="Q42" s="138"/>
      <c r="R42" s="139"/>
      <c r="S42" s="138"/>
      <c r="T42" s="138"/>
      <c r="U42" s="138"/>
      <c r="V42" s="138"/>
      <c r="W42" s="138"/>
      <c r="X42" s="138"/>
      <c r="Y42" s="138"/>
      <c r="Z42" s="138"/>
      <c r="AA42" s="138"/>
      <c r="AB42" s="138"/>
      <c r="AC42" s="139"/>
      <c r="AD42" s="139"/>
      <c r="AE42" s="136"/>
    </row>
    <row r="43" spans="1:31" s="140" customFormat="1" x14ac:dyDescent="0.25">
      <c r="A43" s="135"/>
      <c r="B43" s="135"/>
      <c r="C43" s="136"/>
      <c r="D43" s="136"/>
      <c r="E43" s="134"/>
      <c r="F43" s="134"/>
      <c r="G43" s="137"/>
      <c r="H43" s="137"/>
      <c r="I43" s="137"/>
      <c r="J43" s="137"/>
      <c r="K43" s="134"/>
      <c r="L43" s="138"/>
      <c r="M43" s="138"/>
      <c r="N43" s="138"/>
      <c r="O43" s="138"/>
      <c r="P43" s="138"/>
      <c r="Q43" s="138"/>
      <c r="R43" s="139"/>
      <c r="S43" s="138"/>
      <c r="T43" s="138"/>
      <c r="U43" s="138"/>
      <c r="V43" s="138"/>
      <c r="W43" s="138"/>
      <c r="X43" s="138"/>
      <c r="Y43" s="138"/>
      <c r="Z43" s="138"/>
      <c r="AA43" s="138"/>
      <c r="AB43" s="138"/>
      <c r="AC43" s="139"/>
      <c r="AD43" s="139"/>
      <c r="AE43" s="136"/>
    </row>
    <row r="44" spans="1:31" s="140" customFormat="1" x14ac:dyDescent="0.25">
      <c r="A44" s="135"/>
      <c r="B44" s="135"/>
      <c r="C44" s="136"/>
      <c r="D44" s="136"/>
      <c r="E44" s="134"/>
      <c r="F44" s="134"/>
      <c r="G44" s="137"/>
      <c r="H44" s="137"/>
      <c r="I44" s="137"/>
      <c r="J44" s="137"/>
      <c r="K44" s="134"/>
      <c r="L44" s="138"/>
      <c r="M44" s="138"/>
      <c r="N44" s="138"/>
      <c r="O44" s="138"/>
      <c r="P44" s="138"/>
      <c r="Q44" s="138"/>
      <c r="R44" s="139"/>
      <c r="S44" s="138"/>
      <c r="T44" s="138"/>
      <c r="U44" s="138"/>
      <c r="V44" s="138"/>
      <c r="W44" s="138"/>
      <c r="X44" s="138"/>
      <c r="Y44" s="138"/>
      <c r="Z44" s="138"/>
      <c r="AA44" s="138"/>
      <c r="AB44" s="138"/>
      <c r="AC44" s="139"/>
      <c r="AD44" s="139"/>
      <c r="AE44" s="136"/>
    </row>
    <row r="45" spans="1:31" s="140" customFormat="1" x14ac:dyDescent="0.25">
      <c r="A45" s="135"/>
      <c r="B45" s="135"/>
      <c r="C45" s="136"/>
      <c r="D45" s="136"/>
      <c r="E45" s="134"/>
      <c r="F45" s="134"/>
      <c r="G45" s="137"/>
      <c r="H45" s="137"/>
      <c r="I45" s="137"/>
      <c r="J45" s="137"/>
      <c r="K45" s="134"/>
      <c r="L45" s="138"/>
      <c r="M45" s="138"/>
      <c r="N45" s="138"/>
      <c r="O45" s="138"/>
      <c r="P45" s="138"/>
      <c r="Q45" s="138"/>
      <c r="R45" s="139"/>
      <c r="S45" s="138"/>
      <c r="T45" s="138"/>
      <c r="U45" s="138"/>
      <c r="V45" s="138"/>
      <c r="W45" s="138"/>
      <c r="X45" s="138"/>
      <c r="Y45" s="138"/>
      <c r="Z45" s="138"/>
      <c r="AA45" s="138"/>
      <c r="AB45" s="138"/>
      <c r="AC45" s="139"/>
      <c r="AD45" s="139"/>
      <c r="AE45" s="136"/>
    </row>
    <row r="46" spans="1:31" s="140" customFormat="1" x14ac:dyDescent="0.25">
      <c r="A46" s="135"/>
      <c r="B46" s="135"/>
      <c r="C46" s="136"/>
      <c r="D46" s="136"/>
      <c r="E46" s="134"/>
      <c r="F46" s="134"/>
      <c r="G46" s="137"/>
      <c r="H46" s="137"/>
      <c r="I46" s="137"/>
      <c r="J46" s="137"/>
      <c r="K46" s="134"/>
      <c r="L46" s="138"/>
      <c r="M46" s="138"/>
      <c r="N46" s="138"/>
      <c r="O46" s="138"/>
      <c r="P46" s="138"/>
      <c r="Q46" s="138"/>
      <c r="R46" s="139"/>
      <c r="S46" s="138"/>
      <c r="T46" s="138"/>
      <c r="U46" s="138"/>
      <c r="V46" s="138"/>
      <c r="W46" s="138"/>
      <c r="X46" s="138"/>
      <c r="Y46" s="138"/>
      <c r="Z46" s="138"/>
      <c r="AA46" s="138"/>
      <c r="AB46" s="138"/>
      <c r="AC46" s="139"/>
      <c r="AD46" s="139"/>
      <c r="AE46" s="136"/>
    </row>
    <row r="47" spans="1:31" s="140" customFormat="1" x14ac:dyDescent="0.25">
      <c r="A47" s="135"/>
      <c r="B47" s="135"/>
      <c r="C47" s="136"/>
      <c r="D47" s="136"/>
      <c r="E47" s="134"/>
      <c r="F47" s="134"/>
      <c r="G47" s="137"/>
      <c r="H47" s="137"/>
      <c r="I47" s="137"/>
      <c r="J47" s="137"/>
      <c r="K47" s="134"/>
      <c r="L47" s="138"/>
      <c r="M47" s="138"/>
      <c r="N47" s="138"/>
      <c r="O47" s="138"/>
      <c r="P47" s="138"/>
      <c r="Q47" s="138"/>
      <c r="R47" s="139"/>
      <c r="S47" s="138"/>
      <c r="T47" s="138"/>
      <c r="U47" s="138"/>
      <c r="V47" s="138"/>
      <c r="W47" s="138"/>
      <c r="X47" s="138"/>
      <c r="Y47" s="138"/>
      <c r="Z47" s="138"/>
      <c r="AA47" s="138"/>
      <c r="AB47" s="138"/>
      <c r="AC47" s="139"/>
      <c r="AD47" s="139"/>
      <c r="AE47" s="136"/>
    </row>
    <row r="48" spans="1:31" s="140" customFormat="1" x14ac:dyDescent="0.25">
      <c r="A48" s="135"/>
      <c r="B48" s="135"/>
      <c r="C48" s="136"/>
      <c r="D48" s="136"/>
      <c r="E48" s="134"/>
      <c r="F48" s="134"/>
      <c r="G48" s="137"/>
      <c r="H48" s="137"/>
      <c r="I48" s="137"/>
      <c r="J48" s="137"/>
      <c r="K48" s="134"/>
      <c r="L48" s="138"/>
      <c r="M48" s="138"/>
      <c r="N48" s="138"/>
      <c r="O48" s="138"/>
      <c r="P48" s="138"/>
      <c r="Q48" s="138"/>
      <c r="R48" s="139"/>
      <c r="S48" s="138"/>
      <c r="T48" s="138"/>
      <c r="U48" s="138"/>
      <c r="V48" s="138"/>
      <c r="W48" s="138"/>
      <c r="X48" s="138"/>
      <c r="Y48" s="138"/>
      <c r="Z48" s="138"/>
      <c r="AA48" s="138"/>
      <c r="AB48" s="138"/>
      <c r="AC48" s="139"/>
      <c r="AD48" s="139"/>
      <c r="AE48" s="136"/>
    </row>
    <row r="49" spans="1:31" s="140" customFormat="1" x14ac:dyDescent="0.25">
      <c r="A49" s="135"/>
      <c r="B49" s="135"/>
      <c r="C49" s="136"/>
      <c r="D49" s="136"/>
      <c r="E49" s="134"/>
      <c r="F49" s="134"/>
      <c r="G49" s="137"/>
      <c r="H49" s="137"/>
      <c r="I49" s="137"/>
      <c r="J49" s="137"/>
      <c r="K49" s="134"/>
      <c r="L49" s="138"/>
      <c r="M49" s="138"/>
      <c r="N49" s="138"/>
      <c r="O49" s="138"/>
      <c r="P49" s="138"/>
      <c r="Q49" s="138"/>
      <c r="R49" s="139"/>
      <c r="S49" s="138"/>
      <c r="T49" s="138"/>
      <c r="U49" s="138"/>
      <c r="V49" s="138"/>
      <c r="W49" s="138"/>
      <c r="X49" s="138"/>
      <c r="Y49" s="138"/>
      <c r="Z49" s="138"/>
      <c r="AA49" s="138"/>
      <c r="AB49" s="138"/>
      <c r="AC49" s="139"/>
      <c r="AD49" s="139"/>
      <c r="AE49" s="136"/>
    </row>
    <row r="50" spans="1:31" s="140" customFormat="1" x14ac:dyDescent="0.25">
      <c r="A50" s="135"/>
      <c r="B50" s="135"/>
      <c r="C50" s="136"/>
      <c r="D50" s="136"/>
      <c r="E50" s="134"/>
      <c r="F50" s="134"/>
      <c r="G50" s="137"/>
      <c r="H50" s="137"/>
      <c r="I50" s="137"/>
      <c r="J50" s="137"/>
      <c r="K50" s="134"/>
      <c r="L50" s="138"/>
      <c r="M50" s="138"/>
      <c r="N50" s="138"/>
      <c r="O50" s="138"/>
      <c r="P50" s="138"/>
      <c r="Q50" s="138"/>
      <c r="R50" s="139"/>
      <c r="S50" s="138"/>
      <c r="T50" s="138"/>
      <c r="U50" s="138"/>
      <c r="V50" s="138"/>
      <c r="W50" s="138"/>
      <c r="X50" s="138"/>
      <c r="Y50" s="138"/>
      <c r="Z50" s="138"/>
      <c r="AA50" s="138"/>
      <c r="AB50" s="138"/>
      <c r="AC50" s="139"/>
      <c r="AD50" s="139"/>
      <c r="AE50" s="136"/>
    </row>
    <row r="51" spans="1:31" s="140" customFormat="1" x14ac:dyDescent="0.25">
      <c r="A51" s="135"/>
      <c r="B51" s="135"/>
      <c r="C51" s="136"/>
      <c r="D51" s="136"/>
      <c r="E51" s="134"/>
      <c r="F51" s="134"/>
      <c r="G51" s="137"/>
      <c r="H51" s="137"/>
      <c r="I51" s="137"/>
      <c r="J51" s="137"/>
      <c r="K51" s="134"/>
      <c r="L51" s="138"/>
      <c r="M51" s="138"/>
      <c r="N51" s="138"/>
      <c r="O51" s="138"/>
      <c r="P51" s="138"/>
      <c r="Q51" s="138"/>
      <c r="R51" s="139"/>
      <c r="S51" s="138"/>
      <c r="T51" s="138"/>
      <c r="U51" s="138"/>
      <c r="V51" s="138"/>
      <c r="W51" s="138"/>
      <c r="X51" s="138"/>
      <c r="Y51" s="138"/>
      <c r="Z51" s="138"/>
      <c r="AA51" s="138"/>
      <c r="AB51" s="138"/>
      <c r="AC51" s="139"/>
      <c r="AD51" s="139"/>
      <c r="AE51" s="136"/>
    </row>
    <row r="52" spans="1:31" s="140" customFormat="1" x14ac:dyDescent="0.25">
      <c r="A52" s="135"/>
      <c r="B52" s="135"/>
      <c r="C52" s="136"/>
      <c r="D52" s="136"/>
      <c r="E52" s="134"/>
      <c r="F52" s="134"/>
      <c r="G52" s="137"/>
      <c r="H52" s="137"/>
      <c r="I52" s="137"/>
      <c r="J52" s="137"/>
      <c r="K52" s="134"/>
      <c r="L52" s="138"/>
      <c r="M52" s="138"/>
      <c r="N52" s="138"/>
      <c r="O52" s="138"/>
      <c r="P52" s="138"/>
      <c r="Q52" s="138"/>
      <c r="R52" s="139"/>
      <c r="S52" s="138"/>
      <c r="T52" s="138"/>
      <c r="U52" s="138"/>
      <c r="V52" s="138"/>
      <c r="W52" s="138"/>
      <c r="X52" s="138"/>
      <c r="Y52" s="138"/>
      <c r="Z52" s="138"/>
      <c r="AA52" s="138"/>
      <c r="AB52" s="138"/>
      <c r="AC52" s="139"/>
      <c r="AD52" s="139"/>
      <c r="AE52" s="136"/>
    </row>
    <row r="53" spans="1:31" s="140" customFormat="1" x14ac:dyDescent="0.25">
      <c r="A53" s="135"/>
      <c r="B53" s="135"/>
      <c r="C53" s="136"/>
      <c r="D53" s="136"/>
      <c r="E53" s="134"/>
      <c r="F53" s="134"/>
      <c r="G53" s="137"/>
      <c r="H53" s="137"/>
      <c r="I53" s="137"/>
      <c r="J53" s="137"/>
      <c r="K53" s="134"/>
      <c r="L53" s="138"/>
      <c r="M53" s="138"/>
      <c r="N53" s="138"/>
      <c r="O53" s="138"/>
      <c r="P53" s="138"/>
      <c r="Q53" s="138"/>
      <c r="R53" s="139"/>
      <c r="S53" s="138"/>
      <c r="T53" s="138"/>
      <c r="U53" s="138"/>
      <c r="V53" s="138"/>
      <c r="W53" s="138"/>
      <c r="X53" s="138"/>
      <c r="Y53" s="138"/>
      <c r="Z53" s="138"/>
      <c r="AA53" s="138"/>
      <c r="AB53" s="138"/>
      <c r="AC53" s="139"/>
      <c r="AD53" s="139"/>
      <c r="AE53" s="136"/>
    </row>
    <row r="54" spans="1:31" s="140" customFormat="1" x14ac:dyDescent="0.25">
      <c r="A54" s="135"/>
      <c r="B54" s="135"/>
      <c r="C54" s="136"/>
      <c r="D54" s="136"/>
      <c r="E54" s="134"/>
      <c r="F54" s="134"/>
      <c r="G54" s="137"/>
      <c r="H54" s="137"/>
      <c r="I54" s="137"/>
      <c r="J54" s="137"/>
      <c r="K54" s="134"/>
      <c r="L54" s="138"/>
      <c r="M54" s="138"/>
      <c r="N54" s="138"/>
      <c r="O54" s="138"/>
      <c r="P54" s="138"/>
      <c r="Q54" s="138"/>
      <c r="R54" s="139"/>
      <c r="S54" s="138"/>
      <c r="T54" s="138"/>
      <c r="U54" s="138"/>
      <c r="V54" s="138"/>
      <c r="W54" s="138"/>
      <c r="X54" s="138"/>
      <c r="Y54" s="138"/>
      <c r="Z54" s="138"/>
      <c r="AA54" s="138"/>
      <c r="AB54" s="138"/>
      <c r="AC54" s="139"/>
      <c r="AD54" s="139"/>
      <c r="AE54" s="136"/>
    </row>
    <row r="55" spans="1:31" s="140" customFormat="1" x14ac:dyDescent="0.25">
      <c r="A55" s="135"/>
      <c r="B55" s="135"/>
      <c r="C55" s="136"/>
      <c r="D55" s="136"/>
      <c r="E55" s="134"/>
      <c r="F55" s="134"/>
      <c r="G55" s="137"/>
      <c r="H55" s="137"/>
      <c r="I55" s="137"/>
      <c r="J55" s="137"/>
      <c r="K55" s="134"/>
      <c r="L55" s="138"/>
      <c r="M55" s="138"/>
      <c r="N55" s="138"/>
      <c r="O55" s="138"/>
      <c r="P55" s="138"/>
      <c r="Q55" s="138"/>
      <c r="R55" s="139"/>
      <c r="S55" s="138"/>
      <c r="T55" s="138"/>
      <c r="U55" s="138"/>
      <c r="V55" s="138"/>
      <c r="W55" s="138"/>
      <c r="X55" s="138"/>
      <c r="Y55" s="138"/>
      <c r="Z55" s="138"/>
      <c r="AA55" s="138"/>
      <c r="AB55" s="138"/>
      <c r="AC55" s="139"/>
      <c r="AD55" s="139"/>
      <c r="AE55" s="136"/>
    </row>
    <row r="56" spans="1:31" s="140" customFormat="1" x14ac:dyDescent="0.25">
      <c r="A56" s="135"/>
      <c r="B56" s="135"/>
      <c r="C56" s="136"/>
      <c r="D56" s="136"/>
      <c r="E56" s="134"/>
      <c r="F56" s="134"/>
      <c r="G56" s="137"/>
      <c r="H56" s="137"/>
      <c r="I56" s="137"/>
      <c r="J56" s="137"/>
      <c r="K56" s="134"/>
      <c r="L56" s="138"/>
      <c r="M56" s="138"/>
      <c r="N56" s="138"/>
      <c r="O56" s="138"/>
      <c r="P56" s="138"/>
      <c r="Q56" s="138"/>
      <c r="R56" s="139"/>
      <c r="S56" s="138"/>
      <c r="T56" s="138"/>
      <c r="U56" s="138"/>
      <c r="V56" s="138"/>
      <c r="W56" s="138"/>
      <c r="X56" s="138"/>
      <c r="Y56" s="138"/>
      <c r="Z56" s="138"/>
      <c r="AA56" s="138"/>
      <c r="AB56" s="138"/>
      <c r="AC56" s="139"/>
      <c r="AD56" s="139"/>
      <c r="AE56" s="136"/>
    </row>
    <row r="57" spans="1:31" s="140" customFormat="1" x14ac:dyDescent="0.25">
      <c r="A57" s="135"/>
      <c r="B57" s="135"/>
      <c r="C57" s="136"/>
      <c r="D57" s="136"/>
      <c r="E57" s="134"/>
      <c r="F57" s="134"/>
      <c r="G57" s="137"/>
      <c r="H57" s="137"/>
      <c r="I57" s="137"/>
      <c r="J57" s="137"/>
      <c r="K57" s="134"/>
      <c r="L57" s="138"/>
      <c r="M57" s="138"/>
      <c r="N57" s="138"/>
      <c r="O57" s="138"/>
      <c r="P57" s="138"/>
      <c r="Q57" s="138"/>
      <c r="R57" s="139"/>
      <c r="S57" s="138"/>
      <c r="T57" s="138"/>
      <c r="U57" s="138"/>
      <c r="V57" s="138"/>
      <c r="W57" s="138"/>
      <c r="X57" s="138"/>
      <c r="Y57" s="138"/>
      <c r="Z57" s="138"/>
      <c r="AA57" s="138"/>
      <c r="AB57" s="138"/>
      <c r="AC57" s="139"/>
      <c r="AD57" s="139"/>
      <c r="AE57" s="136"/>
    </row>
    <row r="58" spans="1:31" s="140" customFormat="1" x14ac:dyDescent="0.25">
      <c r="A58" s="135"/>
      <c r="B58" s="135"/>
      <c r="C58" s="136"/>
      <c r="D58" s="136"/>
      <c r="E58" s="134"/>
      <c r="F58" s="134"/>
      <c r="G58" s="137"/>
      <c r="H58" s="137"/>
      <c r="I58" s="137"/>
      <c r="J58" s="137"/>
      <c r="K58" s="134"/>
      <c r="L58" s="138"/>
      <c r="M58" s="138"/>
      <c r="N58" s="138"/>
      <c r="O58" s="138"/>
      <c r="P58" s="138"/>
      <c r="Q58" s="138"/>
      <c r="R58" s="139"/>
      <c r="S58" s="138"/>
      <c r="T58" s="138"/>
      <c r="U58" s="138"/>
      <c r="V58" s="138"/>
      <c r="W58" s="138"/>
      <c r="X58" s="138"/>
      <c r="Y58" s="138"/>
      <c r="Z58" s="138"/>
      <c r="AA58" s="138"/>
      <c r="AB58" s="138"/>
      <c r="AC58" s="139"/>
      <c r="AD58" s="139"/>
      <c r="AE58" s="136"/>
    </row>
    <row r="59" spans="1:31" s="140" customFormat="1" x14ac:dyDescent="0.25">
      <c r="A59" s="135"/>
      <c r="B59" s="135"/>
      <c r="C59" s="136"/>
      <c r="D59" s="136"/>
      <c r="E59" s="134"/>
      <c r="F59" s="134"/>
      <c r="G59" s="137"/>
      <c r="H59" s="137"/>
      <c r="I59" s="137"/>
      <c r="J59" s="137"/>
      <c r="K59" s="134"/>
      <c r="L59" s="138"/>
      <c r="M59" s="138"/>
      <c r="N59" s="138"/>
      <c r="O59" s="138"/>
      <c r="P59" s="138"/>
      <c r="Q59" s="138"/>
      <c r="R59" s="139"/>
      <c r="S59" s="138"/>
      <c r="T59" s="138"/>
      <c r="U59" s="138"/>
      <c r="V59" s="138"/>
      <c r="W59" s="138"/>
      <c r="X59" s="138"/>
      <c r="Y59" s="138"/>
      <c r="Z59" s="138"/>
      <c r="AA59" s="138"/>
      <c r="AB59" s="138"/>
      <c r="AC59" s="139"/>
      <c r="AD59" s="139"/>
      <c r="AE59" s="136"/>
    </row>
    <row r="60" spans="1:31" s="140" customFormat="1" x14ac:dyDescent="0.25">
      <c r="A60" s="135"/>
      <c r="B60" s="135"/>
      <c r="C60" s="136"/>
      <c r="D60" s="136"/>
      <c r="E60" s="134"/>
      <c r="F60" s="134"/>
      <c r="G60" s="137"/>
      <c r="H60" s="137"/>
      <c r="I60" s="137"/>
      <c r="J60" s="137"/>
      <c r="K60" s="134"/>
      <c r="L60" s="138"/>
      <c r="M60" s="138"/>
      <c r="N60" s="138"/>
      <c r="O60" s="138"/>
      <c r="P60" s="138"/>
      <c r="Q60" s="138"/>
      <c r="R60" s="139"/>
      <c r="S60" s="138"/>
      <c r="T60" s="138"/>
      <c r="U60" s="138"/>
      <c r="V60" s="138"/>
      <c r="W60" s="138"/>
      <c r="X60" s="138"/>
      <c r="Y60" s="138"/>
      <c r="Z60" s="138"/>
      <c r="AA60" s="138"/>
      <c r="AB60" s="138"/>
      <c r="AC60" s="139"/>
      <c r="AD60" s="139"/>
      <c r="AE60" s="136"/>
    </row>
    <row r="61" spans="1:31" s="140" customFormat="1" x14ac:dyDescent="0.25">
      <c r="A61" s="135"/>
      <c r="B61" s="135"/>
      <c r="C61" s="136"/>
      <c r="D61" s="136"/>
      <c r="E61" s="134"/>
      <c r="F61" s="134"/>
      <c r="G61" s="137"/>
      <c r="H61" s="137"/>
      <c r="I61" s="137"/>
      <c r="J61" s="137"/>
      <c r="K61" s="134"/>
      <c r="L61" s="138"/>
      <c r="M61" s="138"/>
      <c r="N61" s="138"/>
      <c r="O61" s="138"/>
      <c r="P61" s="138"/>
      <c r="Q61" s="138"/>
      <c r="R61" s="139"/>
      <c r="S61" s="138"/>
      <c r="T61" s="138"/>
      <c r="U61" s="138"/>
      <c r="V61" s="138"/>
      <c r="W61" s="138"/>
      <c r="X61" s="138"/>
      <c r="Y61" s="138"/>
      <c r="Z61" s="138"/>
      <c r="AA61" s="138"/>
      <c r="AB61" s="138"/>
      <c r="AC61" s="139"/>
      <c r="AD61" s="139"/>
      <c r="AE61" s="136"/>
    </row>
    <row r="62" spans="1:31" s="140" customFormat="1" x14ac:dyDescent="0.25">
      <c r="A62" s="135"/>
      <c r="B62" s="135"/>
      <c r="C62" s="136"/>
      <c r="D62" s="136"/>
      <c r="E62" s="134"/>
      <c r="F62" s="134"/>
      <c r="G62" s="137"/>
      <c r="H62" s="137"/>
      <c r="I62" s="137"/>
      <c r="J62" s="137"/>
      <c r="K62" s="134"/>
      <c r="L62" s="138"/>
      <c r="M62" s="138"/>
      <c r="N62" s="138"/>
      <c r="O62" s="138"/>
      <c r="P62" s="138"/>
      <c r="Q62" s="138"/>
      <c r="R62" s="139"/>
      <c r="S62" s="138"/>
      <c r="T62" s="138"/>
      <c r="U62" s="138"/>
      <c r="V62" s="138"/>
      <c r="W62" s="138"/>
      <c r="X62" s="138"/>
      <c r="Y62" s="138"/>
      <c r="Z62" s="138"/>
      <c r="AA62" s="138"/>
      <c r="AB62" s="138"/>
      <c r="AC62" s="139"/>
      <c r="AD62" s="139"/>
      <c r="AE62" s="136"/>
    </row>
    <row r="63" spans="1:31" s="140" customFormat="1" x14ac:dyDescent="0.25">
      <c r="A63" s="135"/>
      <c r="B63" s="135"/>
      <c r="C63" s="136"/>
      <c r="D63" s="136"/>
      <c r="E63" s="134"/>
      <c r="F63" s="134"/>
      <c r="G63" s="137"/>
      <c r="H63" s="137"/>
      <c r="I63" s="137"/>
      <c r="J63" s="137"/>
      <c r="K63" s="134"/>
      <c r="L63" s="138"/>
      <c r="M63" s="138"/>
      <c r="N63" s="138"/>
      <c r="O63" s="138"/>
      <c r="P63" s="138"/>
      <c r="Q63" s="138"/>
      <c r="R63" s="139"/>
      <c r="S63" s="138"/>
      <c r="T63" s="138"/>
      <c r="U63" s="138"/>
      <c r="V63" s="138"/>
      <c r="W63" s="138"/>
      <c r="X63" s="138"/>
      <c r="Y63" s="138"/>
      <c r="Z63" s="138"/>
      <c r="AA63" s="138"/>
      <c r="AB63" s="138"/>
      <c r="AC63" s="139"/>
      <c r="AD63" s="139"/>
      <c r="AE63" s="136"/>
    </row>
    <row r="64" spans="1:31" s="140" customFormat="1" x14ac:dyDescent="0.25">
      <c r="A64" s="135"/>
      <c r="B64" s="135"/>
      <c r="C64" s="136"/>
      <c r="D64" s="136"/>
      <c r="E64" s="134"/>
      <c r="F64" s="134"/>
      <c r="G64" s="137"/>
      <c r="H64" s="137"/>
      <c r="I64" s="137"/>
      <c r="J64" s="137"/>
      <c r="K64" s="134"/>
      <c r="L64" s="138"/>
      <c r="M64" s="138"/>
      <c r="N64" s="138"/>
      <c r="O64" s="138"/>
      <c r="P64" s="138"/>
      <c r="Q64" s="138"/>
      <c r="R64" s="139"/>
      <c r="S64" s="138"/>
      <c r="T64" s="138"/>
      <c r="U64" s="138"/>
      <c r="V64" s="138"/>
      <c r="W64" s="138"/>
      <c r="X64" s="138"/>
      <c r="Y64" s="138"/>
      <c r="Z64" s="138"/>
      <c r="AA64" s="138"/>
      <c r="AB64" s="138"/>
      <c r="AC64" s="139"/>
      <c r="AD64" s="139"/>
      <c r="AE64" s="136"/>
    </row>
    <row r="65" spans="1:31" s="140" customFormat="1" x14ac:dyDescent="0.25">
      <c r="A65" s="135"/>
      <c r="B65" s="135"/>
      <c r="C65" s="136"/>
      <c r="D65" s="136"/>
      <c r="E65" s="134"/>
      <c r="F65" s="134"/>
      <c r="G65" s="137"/>
      <c r="H65" s="137"/>
      <c r="I65" s="137"/>
      <c r="J65" s="137"/>
      <c r="K65" s="134"/>
      <c r="L65" s="138"/>
      <c r="M65" s="138"/>
      <c r="N65" s="138"/>
      <c r="O65" s="138"/>
      <c r="P65" s="138"/>
      <c r="Q65" s="138"/>
      <c r="R65" s="139"/>
      <c r="S65" s="138"/>
      <c r="T65" s="138"/>
      <c r="U65" s="138"/>
      <c r="V65" s="138"/>
      <c r="W65" s="138"/>
      <c r="X65" s="138"/>
      <c r="Y65" s="138"/>
      <c r="Z65" s="138"/>
      <c r="AA65" s="138"/>
      <c r="AB65" s="138"/>
      <c r="AC65" s="139"/>
      <c r="AD65" s="139"/>
      <c r="AE65" s="136"/>
    </row>
    <row r="66" spans="1:31" s="140" customFormat="1" x14ac:dyDescent="0.25">
      <c r="A66" s="135"/>
      <c r="B66" s="135"/>
      <c r="C66" s="136"/>
      <c r="D66" s="136"/>
      <c r="E66" s="134"/>
      <c r="F66" s="134"/>
      <c r="G66" s="137"/>
      <c r="H66" s="137"/>
      <c r="I66" s="137"/>
      <c r="J66" s="137"/>
      <c r="K66" s="134"/>
      <c r="L66" s="138"/>
      <c r="M66" s="138"/>
      <c r="N66" s="138"/>
      <c r="O66" s="138"/>
      <c r="P66" s="138"/>
      <c r="Q66" s="138"/>
      <c r="R66" s="139"/>
      <c r="S66" s="138"/>
      <c r="T66" s="138"/>
      <c r="U66" s="138"/>
      <c r="V66" s="138"/>
      <c r="W66" s="138"/>
      <c r="X66" s="138"/>
      <c r="Y66" s="138"/>
      <c r="Z66" s="138"/>
      <c r="AA66" s="138"/>
      <c r="AB66" s="138"/>
      <c r="AC66" s="139"/>
      <c r="AD66" s="139"/>
      <c r="AE66" s="136"/>
    </row>
    <row r="67" spans="1:31" s="140" customFormat="1" x14ac:dyDescent="0.25">
      <c r="A67" s="135"/>
      <c r="B67" s="135"/>
      <c r="C67" s="136"/>
      <c r="D67" s="136"/>
      <c r="E67" s="134"/>
      <c r="F67" s="134"/>
      <c r="G67" s="137"/>
      <c r="H67" s="137"/>
      <c r="I67" s="137"/>
      <c r="J67" s="137"/>
      <c r="K67" s="134"/>
      <c r="L67" s="138"/>
      <c r="M67" s="138"/>
      <c r="N67" s="138"/>
      <c r="O67" s="138"/>
      <c r="P67" s="138"/>
      <c r="Q67" s="138"/>
      <c r="R67" s="139"/>
      <c r="S67" s="138"/>
      <c r="T67" s="138"/>
      <c r="U67" s="138"/>
      <c r="V67" s="138"/>
      <c r="W67" s="138"/>
      <c r="X67" s="138"/>
      <c r="Y67" s="138"/>
      <c r="Z67" s="138"/>
      <c r="AA67" s="138"/>
      <c r="AB67" s="138"/>
      <c r="AC67" s="139"/>
      <c r="AD67" s="139"/>
      <c r="AE67" s="136"/>
    </row>
    <row r="68" spans="1:31" s="140" customFormat="1" x14ac:dyDescent="0.25">
      <c r="A68" s="135"/>
      <c r="B68" s="135"/>
      <c r="C68" s="136"/>
      <c r="D68" s="136"/>
      <c r="E68" s="134"/>
      <c r="F68" s="134"/>
      <c r="G68" s="137"/>
      <c r="H68" s="137"/>
      <c r="I68" s="137"/>
      <c r="J68" s="137"/>
      <c r="K68" s="134"/>
      <c r="L68" s="138"/>
      <c r="M68" s="138"/>
      <c r="N68" s="138"/>
      <c r="O68" s="138"/>
      <c r="P68" s="138"/>
      <c r="Q68" s="138"/>
      <c r="R68" s="139"/>
      <c r="S68" s="138"/>
      <c r="T68" s="138"/>
      <c r="U68" s="138"/>
      <c r="V68" s="138"/>
      <c r="W68" s="138"/>
      <c r="X68" s="138"/>
      <c r="Y68" s="138"/>
      <c r="Z68" s="138"/>
      <c r="AA68" s="138"/>
      <c r="AB68" s="138"/>
      <c r="AC68" s="139"/>
      <c r="AD68" s="139"/>
      <c r="AE68" s="136"/>
    </row>
    <row r="69" spans="1:31" s="140" customFormat="1" x14ac:dyDescent="0.25">
      <c r="A69" s="135"/>
      <c r="B69" s="135"/>
      <c r="C69" s="136"/>
      <c r="D69" s="136"/>
      <c r="E69" s="134"/>
      <c r="F69" s="134"/>
      <c r="G69" s="137"/>
      <c r="H69" s="137"/>
      <c r="I69" s="137"/>
      <c r="J69" s="137"/>
      <c r="K69" s="134"/>
      <c r="L69" s="138"/>
      <c r="M69" s="138"/>
      <c r="N69" s="138"/>
      <c r="O69" s="138"/>
      <c r="P69" s="138"/>
      <c r="Q69" s="138"/>
      <c r="R69" s="139"/>
      <c r="S69" s="138"/>
      <c r="T69" s="138"/>
      <c r="U69" s="138"/>
      <c r="V69" s="138"/>
      <c r="W69" s="138"/>
      <c r="X69" s="138"/>
      <c r="Y69" s="138"/>
      <c r="Z69" s="138"/>
      <c r="AA69" s="138"/>
      <c r="AB69" s="138"/>
      <c r="AC69" s="139"/>
      <c r="AD69" s="139"/>
      <c r="AE69" s="136"/>
    </row>
    <row r="70" spans="1:31" s="140" customFormat="1" x14ac:dyDescent="0.25">
      <c r="A70" s="135"/>
      <c r="B70" s="135"/>
      <c r="C70" s="136"/>
      <c r="D70" s="136"/>
      <c r="E70" s="134"/>
      <c r="F70" s="134"/>
      <c r="G70" s="137"/>
      <c r="H70" s="137"/>
      <c r="I70" s="137"/>
      <c r="J70" s="137"/>
      <c r="K70" s="134"/>
      <c r="L70" s="138"/>
      <c r="M70" s="138"/>
      <c r="N70" s="138"/>
      <c r="O70" s="138"/>
      <c r="P70" s="138"/>
      <c r="Q70" s="138"/>
      <c r="R70" s="139"/>
      <c r="S70" s="138"/>
      <c r="T70" s="138"/>
      <c r="U70" s="138"/>
      <c r="V70" s="138"/>
      <c r="W70" s="138"/>
      <c r="X70" s="138"/>
      <c r="Y70" s="138"/>
      <c r="Z70" s="138"/>
      <c r="AA70" s="138"/>
      <c r="AB70" s="138"/>
      <c r="AC70" s="139"/>
      <c r="AD70" s="139"/>
      <c r="AE70" s="136"/>
    </row>
    <row r="71" spans="1:31" s="140" customFormat="1" x14ac:dyDescent="0.25">
      <c r="A71" s="135"/>
      <c r="B71" s="135"/>
      <c r="C71" s="136"/>
      <c r="D71" s="136"/>
      <c r="E71" s="134"/>
      <c r="F71" s="134"/>
      <c r="G71" s="137"/>
      <c r="H71" s="137"/>
      <c r="I71" s="137"/>
      <c r="J71" s="137"/>
      <c r="K71" s="134"/>
      <c r="L71" s="138"/>
      <c r="M71" s="138"/>
      <c r="N71" s="138"/>
      <c r="O71" s="138"/>
      <c r="P71" s="138"/>
      <c r="Q71" s="138"/>
      <c r="R71" s="139"/>
      <c r="S71" s="138"/>
      <c r="T71" s="138"/>
      <c r="U71" s="138"/>
      <c r="V71" s="138"/>
      <c r="W71" s="138"/>
      <c r="X71" s="138"/>
      <c r="Y71" s="138"/>
      <c r="Z71" s="138"/>
      <c r="AA71" s="138"/>
      <c r="AB71" s="138"/>
      <c r="AC71" s="139"/>
      <c r="AD71" s="139"/>
      <c r="AE71" s="136"/>
    </row>
    <row r="72" spans="1:31" s="140" customFormat="1" x14ac:dyDescent="0.25">
      <c r="A72" s="135"/>
      <c r="B72" s="135"/>
      <c r="C72" s="136"/>
      <c r="D72" s="136"/>
      <c r="E72" s="134"/>
      <c r="F72" s="134"/>
      <c r="G72" s="137"/>
      <c r="H72" s="137"/>
      <c r="I72" s="137"/>
      <c r="J72" s="137"/>
      <c r="K72" s="134"/>
      <c r="L72" s="138"/>
      <c r="M72" s="138"/>
      <c r="N72" s="138"/>
      <c r="O72" s="138"/>
      <c r="P72" s="138"/>
      <c r="Q72" s="138"/>
      <c r="R72" s="139"/>
      <c r="S72" s="138"/>
      <c r="T72" s="138"/>
      <c r="U72" s="138"/>
      <c r="V72" s="138"/>
      <c r="W72" s="138"/>
      <c r="X72" s="138"/>
      <c r="Y72" s="138"/>
      <c r="Z72" s="138"/>
      <c r="AA72" s="138"/>
      <c r="AB72" s="138"/>
      <c r="AC72" s="139"/>
      <c r="AD72" s="139"/>
      <c r="AE72" s="136"/>
    </row>
    <row r="73" spans="1:31" s="140" customFormat="1" x14ac:dyDescent="0.25">
      <c r="A73" s="135"/>
      <c r="B73" s="135"/>
      <c r="C73" s="136"/>
      <c r="D73" s="136"/>
      <c r="E73" s="134"/>
      <c r="F73" s="134"/>
      <c r="G73" s="137"/>
      <c r="H73" s="137"/>
      <c r="I73" s="137"/>
      <c r="J73" s="137"/>
      <c r="K73" s="134"/>
      <c r="L73" s="138"/>
      <c r="M73" s="138"/>
      <c r="N73" s="138"/>
      <c r="O73" s="138"/>
      <c r="P73" s="138"/>
      <c r="Q73" s="138"/>
      <c r="R73" s="139"/>
      <c r="S73" s="138"/>
      <c r="T73" s="138"/>
      <c r="U73" s="138"/>
      <c r="V73" s="138"/>
      <c r="W73" s="138"/>
      <c r="X73" s="138"/>
      <c r="Y73" s="138"/>
      <c r="Z73" s="138"/>
      <c r="AA73" s="138"/>
      <c r="AB73" s="138"/>
      <c r="AC73" s="139"/>
      <c r="AD73" s="139"/>
      <c r="AE73" s="136"/>
    </row>
    <row r="74" spans="1:31" s="140" customFormat="1" x14ac:dyDescent="0.25">
      <c r="A74" s="135"/>
      <c r="B74" s="135"/>
      <c r="C74" s="136"/>
      <c r="D74" s="136"/>
      <c r="E74" s="134"/>
      <c r="F74" s="134"/>
      <c r="G74" s="137"/>
      <c r="H74" s="137"/>
      <c r="I74" s="137"/>
      <c r="J74" s="137"/>
      <c r="K74" s="134"/>
      <c r="L74" s="138"/>
      <c r="M74" s="138"/>
      <c r="N74" s="138"/>
      <c r="O74" s="138"/>
      <c r="P74" s="138"/>
      <c r="Q74" s="138"/>
      <c r="R74" s="139"/>
      <c r="S74" s="138"/>
      <c r="T74" s="138"/>
      <c r="U74" s="138"/>
      <c r="V74" s="138"/>
      <c r="W74" s="138"/>
      <c r="X74" s="138"/>
      <c r="Y74" s="138"/>
      <c r="Z74" s="138"/>
      <c r="AA74" s="138"/>
      <c r="AB74" s="138"/>
      <c r="AC74" s="139"/>
      <c r="AD74" s="139"/>
      <c r="AE74" s="136"/>
    </row>
    <row r="75" spans="1:31" s="140" customFormat="1" x14ac:dyDescent="0.25">
      <c r="A75" s="135"/>
      <c r="B75" s="135"/>
      <c r="C75" s="136"/>
      <c r="D75" s="136"/>
      <c r="E75" s="134"/>
      <c r="F75" s="134"/>
      <c r="G75" s="137"/>
      <c r="H75" s="137"/>
      <c r="I75" s="137"/>
      <c r="J75" s="137"/>
      <c r="K75" s="134"/>
      <c r="L75" s="138"/>
      <c r="M75" s="138"/>
      <c r="N75" s="138"/>
      <c r="O75" s="138"/>
      <c r="P75" s="138"/>
      <c r="Q75" s="138"/>
      <c r="R75" s="139"/>
      <c r="S75" s="138"/>
      <c r="T75" s="138"/>
      <c r="U75" s="138"/>
      <c r="V75" s="138"/>
      <c r="W75" s="138"/>
      <c r="X75" s="138"/>
      <c r="Y75" s="138"/>
      <c r="Z75" s="138"/>
      <c r="AA75" s="138"/>
      <c r="AB75" s="138"/>
      <c r="AC75" s="139"/>
      <c r="AD75" s="139"/>
      <c r="AE75" s="136"/>
    </row>
    <row r="76" spans="1:31" s="140" customFormat="1" x14ac:dyDescent="0.25">
      <c r="A76" s="135"/>
      <c r="B76" s="135"/>
      <c r="C76" s="136"/>
      <c r="D76" s="136"/>
      <c r="E76" s="134"/>
      <c r="F76" s="134"/>
      <c r="G76" s="137"/>
      <c r="H76" s="137"/>
      <c r="I76" s="137"/>
      <c r="J76" s="137"/>
      <c r="K76" s="134"/>
      <c r="L76" s="138"/>
      <c r="M76" s="138"/>
      <c r="N76" s="138"/>
      <c r="O76" s="138"/>
      <c r="P76" s="138"/>
      <c r="Q76" s="138"/>
      <c r="R76" s="139"/>
      <c r="S76" s="138"/>
      <c r="T76" s="138"/>
      <c r="U76" s="138"/>
      <c r="V76" s="138"/>
      <c r="W76" s="138"/>
      <c r="X76" s="138"/>
      <c r="Y76" s="138"/>
      <c r="Z76" s="138"/>
      <c r="AA76" s="138"/>
      <c r="AB76" s="138"/>
      <c r="AC76" s="139"/>
      <c r="AD76" s="139"/>
      <c r="AE76" s="136"/>
    </row>
    <row r="77" spans="1:31" s="140" customFormat="1" x14ac:dyDescent="0.25">
      <c r="A77" s="135"/>
      <c r="B77" s="135"/>
      <c r="C77" s="136"/>
      <c r="D77" s="136"/>
      <c r="E77" s="134"/>
      <c r="F77" s="134"/>
      <c r="G77" s="137"/>
      <c r="H77" s="137"/>
      <c r="I77" s="137"/>
      <c r="J77" s="137"/>
      <c r="K77" s="134"/>
      <c r="L77" s="138"/>
      <c r="M77" s="138"/>
      <c r="N77" s="138"/>
      <c r="O77" s="138"/>
      <c r="P77" s="138"/>
      <c r="Q77" s="138"/>
      <c r="R77" s="139"/>
      <c r="S77" s="138"/>
      <c r="T77" s="138"/>
      <c r="U77" s="138"/>
      <c r="V77" s="138"/>
      <c r="W77" s="138"/>
      <c r="X77" s="138"/>
      <c r="Y77" s="138"/>
      <c r="Z77" s="138"/>
      <c r="AA77" s="138"/>
      <c r="AB77" s="138"/>
      <c r="AC77" s="139"/>
      <c r="AD77" s="139"/>
      <c r="AE77" s="136"/>
    </row>
    <row r="78" spans="1:31" s="140" customFormat="1" x14ac:dyDescent="0.25">
      <c r="A78" s="135"/>
      <c r="B78" s="135"/>
      <c r="C78" s="136"/>
      <c r="D78" s="136"/>
      <c r="E78" s="134"/>
      <c r="F78" s="134"/>
      <c r="G78" s="137"/>
      <c r="H78" s="137"/>
      <c r="I78" s="137"/>
      <c r="J78" s="137"/>
      <c r="K78" s="134"/>
      <c r="L78" s="138"/>
      <c r="M78" s="138"/>
      <c r="N78" s="138"/>
      <c r="O78" s="138"/>
      <c r="P78" s="138"/>
      <c r="Q78" s="138"/>
      <c r="R78" s="139"/>
      <c r="S78" s="138"/>
      <c r="T78" s="138"/>
      <c r="U78" s="138"/>
      <c r="V78" s="138"/>
      <c r="W78" s="138"/>
      <c r="X78" s="138"/>
      <c r="Y78" s="138"/>
      <c r="Z78" s="138"/>
      <c r="AA78" s="138"/>
      <c r="AB78" s="138"/>
      <c r="AC78" s="139"/>
      <c r="AD78" s="139"/>
      <c r="AE78" s="136"/>
    </row>
    <row r="79" spans="1:31" s="140" customFormat="1" x14ac:dyDescent="0.25">
      <c r="A79" s="135"/>
      <c r="B79" s="135"/>
      <c r="C79" s="136"/>
      <c r="D79" s="136"/>
      <c r="E79" s="134"/>
      <c r="F79" s="134"/>
      <c r="G79" s="137"/>
      <c r="H79" s="137"/>
      <c r="I79" s="137"/>
      <c r="J79" s="137"/>
      <c r="K79" s="134"/>
      <c r="L79" s="138"/>
      <c r="M79" s="138"/>
      <c r="N79" s="138"/>
      <c r="O79" s="138"/>
      <c r="P79" s="138"/>
      <c r="Q79" s="138"/>
      <c r="R79" s="139"/>
      <c r="S79" s="138"/>
      <c r="T79" s="138"/>
      <c r="U79" s="138"/>
      <c r="V79" s="138"/>
      <c r="W79" s="138"/>
      <c r="X79" s="138"/>
      <c r="Y79" s="138"/>
      <c r="Z79" s="138"/>
      <c r="AA79" s="138"/>
      <c r="AB79" s="138"/>
      <c r="AC79" s="139"/>
      <c r="AD79" s="139"/>
      <c r="AE79" s="136"/>
    </row>
    <row r="80" spans="1:31" s="140" customFormat="1" x14ac:dyDescent="0.25">
      <c r="A80" s="135"/>
      <c r="B80" s="135"/>
      <c r="C80" s="136"/>
      <c r="D80" s="136"/>
      <c r="E80" s="134"/>
      <c r="F80" s="134"/>
      <c r="G80" s="137"/>
      <c r="H80" s="137"/>
      <c r="I80" s="137"/>
      <c r="J80" s="137"/>
      <c r="K80" s="134"/>
      <c r="L80" s="138"/>
      <c r="M80" s="138"/>
      <c r="N80" s="138"/>
      <c r="O80" s="138"/>
      <c r="P80" s="138"/>
      <c r="Q80" s="138"/>
      <c r="R80" s="139"/>
      <c r="S80" s="138"/>
      <c r="T80" s="138"/>
      <c r="U80" s="138"/>
      <c r="V80" s="138"/>
      <c r="W80" s="138"/>
      <c r="X80" s="138"/>
      <c r="Y80" s="138"/>
      <c r="Z80" s="138"/>
      <c r="AA80" s="138"/>
      <c r="AB80" s="138"/>
      <c r="AC80" s="139"/>
      <c r="AD80" s="139"/>
      <c r="AE80" s="136"/>
    </row>
    <row r="81" spans="1:31" s="140" customFormat="1" x14ac:dyDescent="0.25">
      <c r="A81" s="135"/>
      <c r="B81" s="135"/>
      <c r="C81" s="136"/>
      <c r="D81" s="136"/>
      <c r="E81" s="134"/>
      <c r="F81" s="134"/>
      <c r="G81" s="137"/>
      <c r="H81" s="137"/>
      <c r="I81" s="137"/>
      <c r="J81" s="137"/>
      <c r="K81" s="134"/>
      <c r="L81" s="138"/>
      <c r="M81" s="138"/>
      <c r="N81" s="138"/>
      <c r="O81" s="138"/>
      <c r="P81" s="138"/>
      <c r="Q81" s="138"/>
      <c r="R81" s="139"/>
      <c r="S81" s="138"/>
      <c r="T81" s="138"/>
      <c r="U81" s="138"/>
      <c r="V81" s="138"/>
      <c r="W81" s="138"/>
      <c r="X81" s="138"/>
      <c r="Y81" s="138"/>
      <c r="Z81" s="138"/>
      <c r="AA81" s="138"/>
      <c r="AB81" s="138"/>
      <c r="AC81" s="139"/>
      <c r="AD81" s="139"/>
      <c r="AE81" s="136"/>
    </row>
    <row r="82" spans="1:31" s="140" customFormat="1" x14ac:dyDescent="0.25">
      <c r="A82" s="135"/>
      <c r="B82" s="135"/>
      <c r="C82" s="136"/>
      <c r="D82" s="136"/>
      <c r="E82" s="134"/>
      <c r="F82" s="134"/>
      <c r="G82" s="137"/>
      <c r="H82" s="137"/>
      <c r="I82" s="137"/>
      <c r="J82" s="137"/>
      <c r="K82" s="134"/>
      <c r="L82" s="138"/>
      <c r="M82" s="138"/>
      <c r="N82" s="138"/>
      <c r="O82" s="138"/>
      <c r="P82" s="138"/>
      <c r="Q82" s="138"/>
      <c r="R82" s="139"/>
      <c r="S82" s="138"/>
      <c r="T82" s="138"/>
      <c r="U82" s="138"/>
      <c r="V82" s="138"/>
      <c r="W82" s="138"/>
      <c r="X82" s="138"/>
      <c r="Y82" s="138"/>
      <c r="Z82" s="138"/>
      <c r="AA82" s="138"/>
      <c r="AB82" s="138"/>
      <c r="AC82" s="139"/>
      <c r="AD82" s="139"/>
      <c r="AE82" s="136"/>
    </row>
    <row r="83" spans="1:31" s="140" customFormat="1" x14ac:dyDescent="0.25">
      <c r="A83" s="135"/>
      <c r="B83" s="135"/>
      <c r="C83" s="136"/>
      <c r="D83" s="136"/>
      <c r="E83" s="134"/>
      <c r="F83" s="134"/>
      <c r="G83" s="137"/>
      <c r="H83" s="137"/>
      <c r="I83" s="137"/>
      <c r="J83" s="137"/>
      <c r="K83" s="134"/>
      <c r="L83" s="138"/>
      <c r="M83" s="138"/>
      <c r="N83" s="138"/>
      <c r="O83" s="138"/>
      <c r="P83" s="138"/>
      <c r="Q83" s="138"/>
      <c r="R83" s="139"/>
      <c r="S83" s="138"/>
      <c r="T83" s="138"/>
      <c r="U83" s="138"/>
      <c r="V83" s="138"/>
      <c r="W83" s="138"/>
      <c r="X83" s="138"/>
      <c r="Y83" s="138"/>
      <c r="Z83" s="138"/>
      <c r="AA83" s="138"/>
      <c r="AB83" s="138"/>
      <c r="AC83" s="139"/>
      <c r="AD83" s="139"/>
      <c r="AE83" s="136"/>
    </row>
    <row r="84" spans="1:31" s="140" customFormat="1" x14ac:dyDescent="0.25">
      <c r="A84" s="135"/>
      <c r="B84" s="135"/>
      <c r="C84" s="136"/>
      <c r="D84" s="136"/>
      <c r="E84" s="134"/>
      <c r="F84" s="134"/>
      <c r="G84" s="137"/>
      <c r="H84" s="137"/>
      <c r="I84" s="137"/>
      <c r="J84" s="137"/>
      <c r="K84" s="134"/>
      <c r="L84" s="138"/>
      <c r="M84" s="138"/>
      <c r="N84" s="138"/>
      <c r="O84" s="138"/>
      <c r="P84" s="138"/>
      <c r="Q84" s="138"/>
      <c r="R84" s="139"/>
      <c r="S84" s="138"/>
      <c r="T84" s="138"/>
      <c r="U84" s="138"/>
      <c r="V84" s="138"/>
      <c r="W84" s="138"/>
      <c r="X84" s="138"/>
      <c r="Y84" s="138"/>
      <c r="Z84" s="138"/>
      <c r="AA84" s="138"/>
      <c r="AB84" s="138"/>
      <c r="AC84" s="139"/>
      <c r="AD84" s="139"/>
      <c r="AE84" s="136"/>
    </row>
    <row r="85" spans="1:31" s="140" customFormat="1" x14ac:dyDescent="0.25">
      <c r="A85" s="135"/>
      <c r="B85" s="135"/>
      <c r="C85" s="136"/>
      <c r="D85" s="136"/>
      <c r="E85" s="134"/>
      <c r="F85" s="134"/>
      <c r="G85" s="137"/>
      <c r="H85" s="137"/>
      <c r="I85" s="137"/>
      <c r="J85" s="137"/>
      <c r="K85" s="134"/>
      <c r="L85" s="138"/>
      <c r="M85" s="138"/>
      <c r="N85" s="138"/>
      <c r="O85" s="138"/>
      <c r="P85" s="138"/>
      <c r="Q85" s="138"/>
      <c r="R85" s="139"/>
      <c r="S85" s="138"/>
      <c r="T85" s="138"/>
      <c r="U85" s="138"/>
      <c r="V85" s="138"/>
      <c r="W85" s="138"/>
      <c r="X85" s="138"/>
      <c r="Y85" s="138"/>
      <c r="Z85" s="138"/>
      <c r="AA85" s="138"/>
      <c r="AB85" s="138"/>
      <c r="AC85" s="139"/>
      <c r="AD85" s="139"/>
      <c r="AE85" s="136"/>
    </row>
    <row r="86" spans="1:31" s="140" customFormat="1" x14ac:dyDescent="0.25">
      <c r="A86" s="135"/>
      <c r="B86" s="135"/>
      <c r="C86" s="136"/>
      <c r="D86" s="136"/>
      <c r="E86" s="134"/>
      <c r="F86" s="134"/>
      <c r="G86" s="137"/>
      <c r="H86" s="137"/>
      <c r="I86" s="137"/>
      <c r="J86" s="137"/>
      <c r="K86" s="134"/>
      <c r="L86" s="138"/>
      <c r="M86" s="138"/>
      <c r="N86" s="138"/>
      <c r="O86" s="138"/>
      <c r="P86" s="138"/>
      <c r="Q86" s="138"/>
      <c r="R86" s="139"/>
      <c r="S86" s="138"/>
      <c r="T86" s="138"/>
      <c r="U86" s="138"/>
      <c r="V86" s="138"/>
      <c r="W86" s="138"/>
      <c r="X86" s="138"/>
      <c r="Y86" s="138"/>
      <c r="Z86" s="138"/>
      <c r="AA86" s="138"/>
      <c r="AB86" s="138"/>
      <c r="AC86" s="139"/>
      <c r="AD86" s="139"/>
      <c r="AE86" s="136"/>
    </row>
    <row r="87" spans="1:31" s="140" customFormat="1" x14ac:dyDescent="0.25">
      <c r="A87" s="135"/>
      <c r="B87" s="135"/>
      <c r="C87" s="136"/>
      <c r="D87" s="136"/>
      <c r="E87" s="134"/>
      <c r="F87" s="134"/>
      <c r="G87" s="137"/>
      <c r="H87" s="137"/>
      <c r="I87" s="137"/>
      <c r="J87" s="137"/>
      <c r="K87" s="134"/>
      <c r="L87" s="138"/>
      <c r="M87" s="138"/>
      <c r="N87" s="138"/>
      <c r="O87" s="138"/>
      <c r="P87" s="138"/>
      <c r="Q87" s="138"/>
      <c r="R87" s="139"/>
      <c r="S87" s="138"/>
      <c r="T87" s="138"/>
      <c r="U87" s="138"/>
      <c r="V87" s="138"/>
      <c r="W87" s="138"/>
      <c r="X87" s="138"/>
      <c r="Y87" s="138"/>
      <c r="Z87" s="138"/>
      <c r="AA87" s="138"/>
      <c r="AB87" s="138"/>
      <c r="AC87" s="139"/>
      <c r="AD87" s="139"/>
      <c r="AE87" s="136"/>
    </row>
    <row r="88" spans="1:31" s="140" customFormat="1" x14ac:dyDescent="0.25">
      <c r="A88" s="135"/>
      <c r="B88" s="135"/>
      <c r="C88" s="136"/>
      <c r="D88" s="136"/>
      <c r="E88" s="134"/>
      <c r="F88" s="134"/>
      <c r="G88" s="137"/>
      <c r="H88" s="137"/>
      <c r="I88" s="137"/>
      <c r="J88" s="137"/>
      <c r="K88" s="134"/>
      <c r="L88" s="138"/>
      <c r="M88" s="138"/>
      <c r="N88" s="138"/>
      <c r="O88" s="138"/>
      <c r="P88" s="138"/>
      <c r="Q88" s="138"/>
      <c r="R88" s="139"/>
      <c r="S88" s="138"/>
      <c r="T88" s="138"/>
      <c r="U88" s="138"/>
      <c r="V88" s="138"/>
      <c r="W88" s="138"/>
      <c r="X88" s="138"/>
      <c r="Y88" s="138"/>
      <c r="Z88" s="138"/>
      <c r="AA88" s="138"/>
      <c r="AB88" s="138"/>
      <c r="AC88" s="139"/>
      <c r="AD88" s="139"/>
      <c r="AE88" s="136"/>
    </row>
    <row r="89" spans="1:31" s="140" customFormat="1" x14ac:dyDescent="0.25">
      <c r="A89" s="135"/>
      <c r="B89" s="135"/>
      <c r="C89" s="136"/>
      <c r="D89" s="136"/>
      <c r="E89" s="134"/>
      <c r="F89" s="134"/>
      <c r="G89" s="137"/>
      <c r="H89" s="137"/>
      <c r="I89" s="137"/>
      <c r="J89" s="137"/>
      <c r="K89" s="134"/>
      <c r="L89" s="138"/>
      <c r="M89" s="138"/>
      <c r="N89" s="138"/>
      <c r="O89" s="138"/>
      <c r="P89" s="138"/>
      <c r="Q89" s="138"/>
      <c r="R89" s="139"/>
      <c r="S89" s="138"/>
      <c r="T89" s="138"/>
      <c r="U89" s="138"/>
      <c r="V89" s="138"/>
      <c r="W89" s="138"/>
      <c r="X89" s="138"/>
      <c r="Y89" s="138"/>
      <c r="Z89" s="138"/>
      <c r="AA89" s="138"/>
      <c r="AB89" s="138"/>
      <c r="AC89" s="139"/>
      <c r="AD89" s="139"/>
      <c r="AE89" s="136"/>
    </row>
    <row r="90" spans="1:31" s="140" customFormat="1" x14ac:dyDescent="0.25">
      <c r="A90" s="135"/>
      <c r="B90" s="135"/>
      <c r="C90" s="136"/>
      <c r="D90" s="136"/>
      <c r="E90" s="134"/>
      <c r="F90" s="134"/>
      <c r="G90" s="137"/>
      <c r="H90" s="137"/>
      <c r="I90" s="137"/>
      <c r="J90" s="137"/>
      <c r="K90" s="134"/>
      <c r="L90" s="138"/>
      <c r="M90" s="138"/>
      <c r="N90" s="138"/>
      <c r="O90" s="138"/>
      <c r="P90" s="138"/>
      <c r="Q90" s="138"/>
      <c r="R90" s="139"/>
      <c r="S90" s="138"/>
      <c r="T90" s="138"/>
      <c r="U90" s="138"/>
      <c r="V90" s="138"/>
      <c r="W90" s="138"/>
      <c r="X90" s="138"/>
      <c r="Y90" s="138"/>
      <c r="Z90" s="138"/>
      <c r="AA90" s="138"/>
      <c r="AB90" s="138"/>
      <c r="AC90" s="139"/>
      <c r="AD90" s="139"/>
      <c r="AE90" s="136"/>
    </row>
    <row r="91" spans="1:31" s="140" customFormat="1" x14ac:dyDescent="0.25">
      <c r="A91" s="135"/>
      <c r="B91" s="135"/>
      <c r="C91" s="136"/>
      <c r="D91" s="136"/>
      <c r="E91" s="134"/>
      <c r="F91" s="134"/>
      <c r="G91" s="137"/>
      <c r="H91" s="137"/>
      <c r="I91" s="137"/>
      <c r="J91" s="137"/>
      <c r="K91" s="134"/>
      <c r="L91" s="138"/>
      <c r="M91" s="138"/>
      <c r="N91" s="138"/>
      <c r="O91" s="138"/>
      <c r="P91" s="138"/>
      <c r="Q91" s="138"/>
      <c r="R91" s="139"/>
      <c r="S91" s="138"/>
      <c r="T91" s="138"/>
      <c r="U91" s="138"/>
      <c r="V91" s="138"/>
      <c r="W91" s="138"/>
      <c r="X91" s="138"/>
      <c r="Y91" s="138"/>
      <c r="Z91" s="138"/>
      <c r="AA91" s="138"/>
      <c r="AB91" s="138"/>
      <c r="AC91" s="139"/>
      <c r="AD91" s="139"/>
      <c r="AE91" s="136"/>
    </row>
    <row r="92" spans="1:31" s="140" customFormat="1" x14ac:dyDescent="0.25">
      <c r="A92" s="135"/>
      <c r="B92" s="135"/>
      <c r="C92" s="136"/>
      <c r="D92" s="136"/>
      <c r="E92" s="134"/>
      <c r="F92" s="134"/>
      <c r="G92" s="137"/>
      <c r="H92" s="137"/>
      <c r="I92" s="137"/>
      <c r="J92" s="137"/>
      <c r="K92" s="134"/>
      <c r="L92" s="138"/>
      <c r="M92" s="138"/>
      <c r="N92" s="138"/>
      <c r="O92" s="138"/>
      <c r="P92" s="138"/>
      <c r="Q92" s="138"/>
      <c r="R92" s="139"/>
      <c r="S92" s="138"/>
      <c r="T92" s="138"/>
      <c r="U92" s="138"/>
      <c r="V92" s="138"/>
      <c r="W92" s="138"/>
      <c r="X92" s="138"/>
      <c r="Y92" s="138"/>
      <c r="Z92" s="138"/>
      <c r="AA92" s="138"/>
      <c r="AB92" s="138"/>
      <c r="AC92" s="139"/>
      <c r="AD92" s="139"/>
      <c r="AE92" s="136"/>
    </row>
    <row r="93" spans="1:31" s="140" customFormat="1" x14ac:dyDescent="0.25">
      <c r="A93" s="135"/>
      <c r="B93" s="135"/>
      <c r="C93" s="136"/>
      <c r="D93" s="136"/>
      <c r="E93" s="134"/>
      <c r="F93" s="134"/>
      <c r="G93" s="137"/>
      <c r="H93" s="137"/>
      <c r="I93" s="137"/>
      <c r="J93" s="137"/>
      <c r="K93" s="134"/>
      <c r="L93" s="138"/>
      <c r="M93" s="138"/>
      <c r="N93" s="138"/>
      <c r="O93" s="138"/>
      <c r="P93" s="138"/>
      <c r="Q93" s="138"/>
      <c r="R93" s="139"/>
      <c r="S93" s="138"/>
      <c r="T93" s="138"/>
      <c r="U93" s="138"/>
      <c r="V93" s="138"/>
      <c r="W93" s="138"/>
      <c r="X93" s="138"/>
      <c r="Y93" s="138"/>
      <c r="Z93" s="138"/>
      <c r="AA93" s="138"/>
      <c r="AB93" s="138"/>
      <c r="AC93" s="139"/>
      <c r="AD93" s="139"/>
      <c r="AE93" s="136"/>
    </row>
    <row r="94" spans="1:31" s="140" customFormat="1" x14ac:dyDescent="0.25">
      <c r="A94" s="135"/>
      <c r="B94" s="135"/>
      <c r="C94" s="136"/>
      <c r="D94" s="136"/>
      <c r="E94" s="134"/>
      <c r="F94" s="134"/>
      <c r="G94" s="137"/>
      <c r="H94" s="137"/>
      <c r="I94" s="137"/>
      <c r="J94" s="137"/>
      <c r="K94" s="134"/>
      <c r="L94" s="138"/>
      <c r="M94" s="138"/>
      <c r="N94" s="138"/>
      <c r="O94" s="138"/>
      <c r="P94" s="138"/>
      <c r="Q94" s="138"/>
      <c r="R94" s="139"/>
      <c r="S94" s="138"/>
      <c r="T94" s="138"/>
      <c r="U94" s="138"/>
      <c r="V94" s="138"/>
      <c r="W94" s="138"/>
      <c r="X94" s="138"/>
      <c r="Y94" s="138"/>
      <c r="Z94" s="138"/>
      <c r="AA94" s="138"/>
      <c r="AB94" s="138"/>
      <c r="AC94" s="139"/>
      <c r="AD94" s="139"/>
      <c r="AE94" s="136"/>
    </row>
    <row r="95" spans="1:31" s="140" customFormat="1" x14ac:dyDescent="0.25">
      <c r="A95" s="135"/>
      <c r="B95" s="135"/>
      <c r="C95" s="136"/>
      <c r="D95" s="136"/>
      <c r="E95" s="134"/>
      <c r="F95" s="134"/>
      <c r="G95" s="137"/>
      <c r="H95" s="137"/>
      <c r="I95" s="137"/>
      <c r="J95" s="137"/>
      <c r="K95" s="134"/>
      <c r="L95" s="138"/>
      <c r="M95" s="138"/>
      <c r="N95" s="138"/>
      <c r="O95" s="138"/>
      <c r="P95" s="138"/>
      <c r="Q95" s="138"/>
      <c r="R95" s="139"/>
      <c r="S95" s="138"/>
      <c r="T95" s="138"/>
      <c r="U95" s="138"/>
      <c r="V95" s="138"/>
      <c r="W95" s="138"/>
      <c r="X95" s="138"/>
      <c r="Y95" s="138"/>
      <c r="Z95" s="138"/>
      <c r="AA95" s="138"/>
      <c r="AB95" s="138"/>
      <c r="AC95" s="139"/>
      <c r="AD95" s="139"/>
      <c r="AE95" s="136"/>
    </row>
    <row r="96" spans="1:31" s="140" customFormat="1" x14ac:dyDescent="0.25">
      <c r="A96" s="135"/>
      <c r="B96" s="135"/>
      <c r="C96" s="136"/>
      <c r="D96" s="136"/>
      <c r="E96" s="134"/>
      <c r="F96" s="134"/>
      <c r="G96" s="137"/>
      <c r="H96" s="137"/>
      <c r="I96" s="137"/>
      <c r="J96" s="137"/>
      <c r="K96" s="134"/>
      <c r="L96" s="138"/>
      <c r="M96" s="138"/>
      <c r="N96" s="138"/>
      <c r="O96" s="138"/>
      <c r="P96" s="138"/>
      <c r="Q96" s="138"/>
      <c r="R96" s="139"/>
      <c r="S96" s="138"/>
      <c r="T96" s="138"/>
      <c r="U96" s="138"/>
      <c r="V96" s="138"/>
      <c r="W96" s="138"/>
      <c r="X96" s="138"/>
      <c r="Y96" s="138"/>
      <c r="Z96" s="138"/>
      <c r="AA96" s="138"/>
      <c r="AB96" s="138"/>
      <c r="AC96" s="139"/>
      <c r="AD96" s="139"/>
      <c r="AE96" s="136"/>
    </row>
    <row r="97" spans="1:31" s="140" customFormat="1" x14ac:dyDescent="0.25">
      <c r="A97" s="135"/>
      <c r="B97" s="135"/>
      <c r="C97" s="136"/>
      <c r="D97" s="136"/>
      <c r="E97" s="134"/>
      <c r="F97" s="134"/>
      <c r="G97" s="137"/>
      <c r="H97" s="137"/>
      <c r="I97" s="137"/>
      <c r="J97" s="137"/>
      <c r="K97" s="134"/>
      <c r="L97" s="138"/>
      <c r="M97" s="138"/>
      <c r="N97" s="138"/>
      <c r="O97" s="138"/>
      <c r="P97" s="138"/>
      <c r="Q97" s="138"/>
      <c r="R97" s="139"/>
      <c r="S97" s="138"/>
      <c r="T97" s="138"/>
      <c r="U97" s="138"/>
      <c r="V97" s="138"/>
      <c r="W97" s="138"/>
      <c r="X97" s="138"/>
      <c r="Y97" s="138"/>
      <c r="Z97" s="138"/>
      <c r="AA97" s="138"/>
      <c r="AB97" s="138"/>
      <c r="AC97" s="139"/>
      <c r="AD97" s="139"/>
      <c r="AE97" s="136"/>
    </row>
    <row r="98" spans="1:31" s="140" customFormat="1" x14ac:dyDescent="0.25">
      <c r="A98" s="135"/>
      <c r="B98" s="135"/>
      <c r="C98" s="136"/>
      <c r="D98" s="136"/>
      <c r="E98" s="134"/>
      <c r="F98" s="134"/>
      <c r="G98" s="137"/>
      <c r="H98" s="137"/>
      <c r="I98" s="137"/>
      <c r="J98" s="137"/>
      <c r="K98" s="134"/>
      <c r="L98" s="138"/>
      <c r="M98" s="138"/>
      <c r="N98" s="138"/>
      <c r="O98" s="138"/>
      <c r="P98" s="138"/>
      <c r="Q98" s="138"/>
      <c r="R98" s="139"/>
      <c r="S98" s="138"/>
      <c r="T98" s="138"/>
      <c r="U98" s="138"/>
      <c r="V98" s="138"/>
      <c r="W98" s="138"/>
      <c r="X98" s="138"/>
      <c r="Y98" s="138"/>
      <c r="Z98" s="138"/>
      <c r="AA98" s="138"/>
      <c r="AB98" s="138"/>
      <c r="AC98" s="139"/>
      <c r="AD98" s="139"/>
      <c r="AE98" s="136"/>
    </row>
    <row r="99" spans="1:31" s="140" customFormat="1" x14ac:dyDescent="0.25">
      <c r="A99" s="135"/>
      <c r="B99" s="135"/>
      <c r="C99" s="136"/>
      <c r="D99" s="136"/>
      <c r="E99" s="134"/>
      <c r="F99" s="134"/>
      <c r="G99" s="137"/>
      <c r="H99" s="137"/>
      <c r="I99" s="137"/>
      <c r="J99" s="137"/>
      <c r="K99" s="134"/>
      <c r="L99" s="138"/>
      <c r="M99" s="138"/>
      <c r="N99" s="138"/>
      <c r="O99" s="138"/>
      <c r="P99" s="138"/>
      <c r="Q99" s="138"/>
      <c r="R99" s="139"/>
      <c r="S99" s="138"/>
      <c r="T99" s="138"/>
      <c r="U99" s="138"/>
      <c r="V99" s="138"/>
      <c r="W99" s="138"/>
      <c r="X99" s="138"/>
      <c r="Y99" s="138"/>
      <c r="Z99" s="138"/>
      <c r="AA99" s="138"/>
      <c r="AB99" s="138"/>
      <c r="AC99" s="139"/>
      <c r="AD99" s="139"/>
      <c r="AE99" s="136"/>
    </row>
    <row r="100" spans="1:31" s="140" customFormat="1" x14ac:dyDescent="0.25">
      <c r="A100" s="135"/>
      <c r="B100" s="135"/>
      <c r="C100" s="136"/>
      <c r="D100" s="136"/>
      <c r="E100" s="134"/>
      <c r="F100" s="134"/>
      <c r="G100" s="137"/>
      <c r="H100" s="137"/>
      <c r="I100" s="137"/>
      <c r="J100" s="137"/>
      <c r="K100" s="134"/>
      <c r="L100" s="138"/>
      <c r="M100" s="138"/>
      <c r="N100" s="138"/>
      <c r="O100" s="138"/>
      <c r="P100" s="138"/>
      <c r="Q100" s="138"/>
      <c r="R100" s="139"/>
      <c r="S100" s="138"/>
      <c r="T100" s="138"/>
      <c r="U100" s="138"/>
      <c r="V100" s="138"/>
      <c r="W100" s="138"/>
      <c r="X100" s="138"/>
      <c r="Y100" s="138"/>
      <c r="Z100" s="138"/>
      <c r="AA100" s="138"/>
      <c r="AB100" s="138"/>
      <c r="AC100" s="139"/>
      <c r="AD100" s="139"/>
      <c r="AE100" s="136"/>
    </row>
    <row r="101" spans="1:31" s="140" customFormat="1" x14ac:dyDescent="0.25">
      <c r="A101" s="135"/>
      <c r="B101" s="135"/>
      <c r="C101" s="136"/>
      <c r="D101" s="136"/>
      <c r="E101" s="134"/>
      <c r="F101" s="134"/>
      <c r="G101" s="137"/>
      <c r="H101" s="137"/>
      <c r="I101" s="137"/>
      <c r="J101" s="137"/>
      <c r="K101" s="134"/>
      <c r="L101" s="138"/>
      <c r="M101" s="138"/>
      <c r="N101" s="138"/>
      <c r="O101" s="138"/>
      <c r="P101" s="138"/>
      <c r="Q101" s="138"/>
      <c r="R101" s="139"/>
      <c r="S101" s="138"/>
      <c r="T101" s="138"/>
      <c r="U101" s="138"/>
      <c r="V101" s="138"/>
      <c r="W101" s="138"/>
      <c r="X101" s="138"/>
      <c r="Y101" s="138"/>
      <c r="Z101" s="138"/>
      <c r="AA101" s="138"/>
      <c r="AB101" s="138"/>
      <c r="AC101" s="139"/>
      <c r="AD101" s="139"/>
      <c r="AE101" s="136"/>
    </row>
    <row r="102" spans="1:31" s="140" customFormat="1" x14ac:dyDescent="0.25">
      <c r="A102" s="135"/>
      <c r="B102" s="135"/>
      <c r="C102" s="136"/>
      <c r="D102" s="136"/>
      <c r="E102" s="134"/>
      <c r="F102" s="134"/>
      <c r="G102" s="137"/>
      <c r="H102" s="137"/>
      <c r="I102" s="137"/>
      <c r="J102" s="137"/>
      <c r="K102" s="134"/>
      <c r="L102" s="138"/>
      <c r="M102" s="138"/>
      <c r="N102" s="138"/>
      <c r="O102" s="138"/>
      <c r="P102" s="138"/>
      <c r="Q102" s="138"/>
      <c r="R102" s="139"/>
      <c r="S102" s="138"/>
      <c r="T102" s="138"/>
      <c r="U102" s="138"/>
      <c r="V102" s="138"/>
      <c r="W102" s="138"/>
      <c r="X102" s="138"/>
      <c r="Y102" s="138"/>
      <c r="Z102" s="138"/>
      <c r="AA102" s="138"/>
      <c r="AB102" s="138"/>
      <c r="AC102" s="139"/>
      <c r="AD102" s="139"/>
      <c r="AE102" s="136"/>
    </row>
    <row r="103" spans="1:31" s="140" customFormat="1" x14ac:dyDescent="0.25">
      <c r="A103" s="135"/>
      <c r="B103" s="135"/>
      <c r="C103" s="136"/>
      <c r="D103" s="136"/>
      <c r="E103" s="134"/>
      <c r="F103" s="134"/>
      <c r="G103" s="137"/>
      <c r="H103" s="137"/>
      <c r="I103" s="137"/>
      <c r="J103" s="137"/>
      <c r="K103" s="134"/>
      <c r="L103" s="138"/>
      <c r="M103" s="138"/>
      <c r="N103" s="138"/>
      <c r="O103" s="138"/>
      <c r="P103" s="138"/>
      <c r="Q103" s="138"/>
      <c r="R103" s="139"/>
      <c r="S103" s="138"/>
      <c r="T103" s="138"/>
      <c r="U103" s="138"/>
      <c r="V103" s="138"/>
      <c r="W103" s="138"/>
      <c r="X103" s="138"/>
      <c r="Y103" s="138"/>
      <c r="Z103" s="138"/>
      <c r="AA103" s="138"/>
      <c r="AB103" s="138"/>
      <c r="AC103" s="139"/>
      <c r="AD103" s="139"/>
      <c r="AE103" s="136"/>
    </row>
    <row r="104" spans="1:31" s="140" customFormat="1" x14ac:dyDescent="0.25">
      <c r="A104" s="135"/>
      <c r="B104" s="135"/>
      <c r="C104" s="136"/>
      <c r="D104" s="136"/>
      <c r="E104" s="134"/>
      <c r="F104" s="134"/>
      <c r="G104" s="137"/>
      <c r="H104" s="137"/>
      <c r="I104" s="137"/>
      <c r="J104" s="137"/>
      <c r="K104" s="134"/>
      <c r="L104" s="138"/>
      <c r="M104" s="138"/>
      <c r="N104" s="138"/>
      <c r="O104" s="138"/>
      <c r="P104" s="138"/>
      <c r="Q104" s="138"/>
      <c r="R104" s="139"/>
      <c r="S104" s="138"/>
      <c r="T104" s="138"/>
      <c r="U104" s="138"/>
      <c r="V104" s="138"/>
      <c r="W104" s="138"/>
      <c r="X104" s="138"/>
      <c r="Y104" s="138"/>
      <c r="Z104" s="138"/>
      <c r="AA104" s="138"/>
      <c r="AB104" s="138"/>
      <c r="AC104" s="139"/>
      <c r="AD104" s="139"/>
      <c r="AE104" s="136"/>
    </row>
    <row r="105" spans="1:31" s="140" customFormat="1" x14ac:dyDescent="0.25">
      <c r="A105" s="135"/>
      <c r="B105" s="135"/>
      <c r="C105" s="136"/>
      <c r="D105" s="136"/>
      <c r="E105" s="134"/>
      <c r="F105" s="134"/>
      <c r="G105" s="137"/>
      <c r="H105" s="137"/>
      <c r="I105" s="137"/>
      <c r="J105" s="137"/>
      <c r="K105" s="134"/>
      <c r="L105" s="138"/>
      <c r="M105" s="138"/>
      <c r="N105" s="138"/>
      <c r="O105" s="138"/>
      <c r="P105" s="138"/>
      <c r="Q105" s="138"/>
      <c r="R105" s="139"/>
      <c r="S105" s="138"/>
      <c r="T105" s="138"/>
      <c r="U105" s="138"/>
      <c r="V105" s="138"/>
      <c r="W105" s="138"/>
      <c r="X105" s="138"/>
      <c r="Y105" s="138"/>
      <c r="Z105" s="138"/>
      <c r="AA105" s="138"/>
      <c r="AB105" s="138"/>
      <c r="AC105" s="139"/>
      <c r="AD105" s="139"/>
      <c r="AE105" s="136"/>
    </row>
    <row r="106" spans="1:31" s="140" customFormat="1" x14ac:dyDescent="0.25">
      <c r="A106" s="135"/>
      <c r="B106" s="135"/>
      <c r="C106" s="136"/>
      <c r="D106" s="136"/>
      <c r="E106" s="134"/>
      <c r="F106" s="134"/>
      <c r="G106" s="137"/>
      <c r="H106" s="137"/>
      <c r="I106" s="137"/>
      <c r="J106" s="137"/>
      <c r="K106" s="134"/>
      <c r="L106" s="138"/>
      <c r="M106" s="138"/>
      <c r="N106" s="138"/>
      <c r="O106" s="138"/>
      <c r="P106" s="138"/>
      <c r="Q106" s="138"/>
      <c r="R106" s="139"/>
      <c r="S106" s="138"/>
      <c r="T106" s="138"/>
      <c r="U106" s="138"/>
      <c r="V106" s="138"/>
      <c r="W106" s="138"/>
      <c r="X106" s="138"/>
      <c r="Y106" s="138"/>
      <c r="Z106" s="138"/>
      <c r="AA106" s="138"/>
      <c r="AB106" s="138"/>
      <c r="AC106" s="139"/>
      <c r="AD106" s="139"/>
      <c r="AE106" s="136"/>
    </row>
    <row r="107" spans="1:31" s="140" customFormat="1" x14ac:dyDescent="0.25">
      <c r="A107" s="135"/>
      <c r="B107" s="135"/>
      <c r="C107" s="136"/>
      <c r="D107" s="136"/>
      <c r="E107" s="134"/>
      <c r="F107" s="134"/>
      <c r="G107" s="137"/>
      <c r="H107" s="137"/>
      <c r="I107" s="137"/>
      <c r="J107" s="137"/>
      <c r="K107" s="134"/>
      <c r="L107" s="138"/>
      <c r="M107" s="138"/>
      <c r="N107" s="138"/>
      <c r="O107" s="138"/>
      <c r="P107" s="138"/>
      <c r="Q107" s="138"/>
      <c r="R107" s="139"/>
      <c r="S107" s="138"/>
      <c r="T107" s="138"/>
      <c r="U107" s="138"/>
      <c r="V107" s="138"/>
      <c r="W107" s="138"/>
      <c r="X107" s="138"/>
      <c r="Y107" s="138"/>
      <c r="Z107" s="138"/>
      <c r="AA107" s="138"/>
      <c r="AB107" s="138"/>
      <c r="AC107" s="139"/>
      <c r="AD107" s="139"/>
      <c r="AE107" s="136"/>
    </row>
    <row r="108" spans="1:31" s="140" customFormat="1" x14ac:dyDescent="0.25">
      <c r="A108" s="135"/>
      <c r="B108" s="135"/>
      <c r="C108" s="136"/>
      <c r="D108" s="136"/>
      <c r="E108" s="134"/>
      <c r="F108" s="134"/>
      <c r="G108" s="137"/>
      <c r="H108" s="137"/>
      <c r="I108" s="137"/>
      <c r="J108" s="137"/>
      <c r="K108" s="134"/>
      <c r="L108" s="138"/>
      <c r="M108" s="138"/>
      <c r="N108" s="138"/>
      <c r="O108" s="138"/>
      <c r="P108" s="138"/>
      <c r="Q108" s="138"/>
      <c r="R108" s="139"/>
      <c r="S108" s="138"/>
      <c r="T108" s="138"/>
      <c r="U108" s="138"/>
      <c r="V108" s="138"/>
      <c r="W108" s="138"/>
      <c r="X108" s="138"/>
      <c r="Y108" s="138"/>
      <c r="Z108" s="138"/>
      <c r="AA108" s="138"/>
      <c r="AB108" s="138"/>
      <c r="AC108" s="139"/>
      <c r="AD108" s="139"/>
      <c r="AE108" s="136"/>
    </row>
    <row r="109" spans="1:31" s="140" customFormat="1" x14ac:dyDescent="0.25">
      <c r="A109" s="135"/>
      <c r="B109" s="135"/>
      <c r="C109" s="136"/>
      <c r="D109" s="136"/>
      <c r="E109" s="134"/>
      <c r="F109" s="134"/>
      <c r="G109" s="137"/>
      <c r="H109" s="137"/>
      <c r="I109" s="137"/>
      <c r="J109" s="137"/>
      <c r="K109" s="134"/>
      <c r="L109" s="138"/>
      <c r="M109" s="138"/>
      <c r="N109" s="138"/>
      <c r="O109" s="138"/>
      <c r="P109" s="138"/>
      <c r="Q109" s="138"/>
      <c r="R109" s="139"/>
      <c r="S109" s="138"/>
      <c r="T109" s="138"/>
      <c r="U109" s="138"/>
      <c r="V109" s="138"/>
      <c r="W109" s="138"/>
      <c r="X109" s="138"/>
      <c r="Y109" s="138"/>
      <c r="Z109" s="138"/>
      <c r="AA109" s="138"/>
      <c r="AB109" s="138"/>
      <c r="AC109" s="139"/>
      <c r="AD109" s="139"/>
      <c r="AE109" s="136"/>
    </row>
    <row r="110" spans="1:31" s="140" customFormat="1" x14ac:dyDescent="0.25">
      <c r="A110" s="135"/>
      <c r="B110" s="135"/>
      <c r="C110" s="136"/>
      <c r="D110" s="136"/>
      <c r="E110" s="134"/>
      <c r="F110" s="134"/>
      <c r="G110" s="137"/>
      <c r="H110" s="137"/>
      <c r="I110" s="137"/>
      <c r="J110" s="137"/>
      <c r="K110" s="134"/>
      <c r="L110" s="138"/>
      <c r="M110" s="138"/>
      <c r="N110" s="138"/>
      <c r="O110" s="138"/>
      <c r="P110" s="138"/>
      <c r="Q110" s="138"/>
      <c r="R110" s="139"/>
      <c r="S110" s="138"/>
      <c r="T110" s="138"/>
      <c r="U110" s="138"/>
      <c r="V110" s="138"/>
      <c r="W110" s="138"/>
      <c r="X110" s="138"/>
      <c r="Y110" s="138"/>
      <c r="Z110" s="138"/>
      <c r="AA110" s="138"/>
      <c r="AB110" s="138"/>
      <c r="AC110" s="139"/>
      <c r="AD110" s="139"/>
      <c r="AE110" s="136"/>
    </row>
    <row r="111" spans="1:31" s="140" customFormat="1" x14ac:dyDescent="0.25">
      <c r="A111" s="135"/>
      <c r="B111" s="135"/>
      <c r="C111" s="136"/>
      <c r="D111" s="136"/>
      <c r="E111" s="134"/>
      <c r="F111" s="134"/>
      <c r="G111" s="137"/>
      <c r="H111" s="137"/>
      <c r="I111" s="137"/>
      <c r="J111" s="137"/>
      <c r="K111" s="134"/>
      <c r="L111" s="138"/>
      <c r="M111" s="138"/>
      <c r="N111" s="138"/>
      <c r="O111" s="138"/>
      <c r="P111" s="138"/>
      <c r="Q111" s="138"/>
      <c r="R111" s="139"/>
      <c r="S111" s="138"/>
      <c r="T111" s="138"/>
      <c r="U111" s="138"/>
      <c r="V111" s="138"/>
      <c r="W111" s="138"/>
      <c r="X111" s="138"/>
      <c r="Y111" s="138"/>
      <c r="Z111" s="138"/>
      <c r="AA111" s="138"/>
      <c r="AB111" s="138"/>
      <c r="AC111" s="139"/>
      <c r="AD111" s="139"/>
      <c r="AE111" s="136"/>
    </row>
    <row r="112" spans="1:31" s="140" customFormat="1" x14ac:dyDescent="0.25">
      <c r="A112" s="135"/>
      <c r="B112" s="135"/>
      <c r="C112" s="136"/>
      <c r="D112" s="136"/>
      <c r="E112" s="134"/>
      <c r="F112" s="134"/>
      <c r="G112" s="137"/>
      <c r="H112" s="137"/>
      <c r="I112" s="137"/>
      <c r="J112" s="137"/>
      <c r="K112" s="134"/>
      <c r="L112" s="138"/>
      <c r="M112" s="138"/>
      <c r="N112" s="138"/>
      <c r="O112" s="138"/>
      <c r="P112" s="138"/>
      <c r="Q112" s="138"/>
      <c r="R112" s="139"/>
      <c r="S112" s="138"/>
      <c r="T112" s="138"/>
      <c r="U112" s="138"/>
      <c r="V112" s="138"/>
      <c r="W112" s="138"/>
      <c r="X112" s="138"/>
      <c r="Y112" s="138"/>
      <c r="Z112" s="138"/>
      <c r="AA112" s="138"/>
      <c r="AB112" s="138"/>
      <c r="AC112" s="139"/>
      <c r="AD112" s="139"/>
      <c r="AE112" s="136"/>
    </row>
    <row r="113" spans="1:31" s="140" customFormat="1" x14ac:dyDescent="0.25">
      <c r="A113" s="135"/>
      <c r="B113" s="135"/>
      <c r="C113" s="136"/>
      <c r="D113" s="136"/>
      <c r="E113" s="134"/>
      <c r="F113" s="134"/>
      <c r="G113" s="137"/>
      <c r="H113" s="137"/>
      <c r="I113" s="137"/>
      <c r="J113" s="137"/>
      <c r="K113" s="134"/>
      <c r="L113" s="138"/>
      <c r="M113" s="138"/>
      <c r="N113" s="138"/>
      <c r="O113" s="138"/>
      <c r="P113" s="138"/>
      <c r="Q113" s="138"/>
      <c r="R113" s="139"/>
      <c r="S113" s="138"/>
      <c r="T113" s="138"/>
      <c r="U113" s="138"/>
      <c r="V113" s="138"/>
      <c r="W113" s="138"/>
      <c r="X113" s="138"/>
      <c r="Y113" s="138"/>
      <c r="Z113" s="138"/>
      <c r="AA113" s="138"/>
      <c r="AB113" s="138"/>
      <c r="AC113" s="139"/>
      <c r="AD113" s="139"/>
      <c r="AE113" s="136"/>
    </row>
    <row r="114" spans="1:31" s="140" customFormat="1" x14ac:dyDescent="0.25">
      <c r="A114" s="135"/>
      <c r="B114" s="135"/>
      <c r="C114" s="136"/>
      <c r="D114" s="136"/>
      <c r="E114" s="134"/>
      <c r="F114" s="134"/>
      <c r="G114" s="137"/>
      <c r="H114" s="137"/>
      <c r="I114" s="137"/>
      <c r="J114" s="137"/>
      <c r="K114" s="134"/>
      <c r="L114" s="138"/>
      <c r="M114" s="138"/>
      <c r="N114" s="138"/>
      <c r="O114" s="138"/>
      <c r="P114" s="138"/>
      <c r="Q114" s="138"/>
      <c r="R114" s="139"/>
      <c r="S114" s="138"/>
      <c r="T114" s="138"/>
      <c r="U114" s="138"/>
      <c r="V114" s="138"/>
      <c r="W114" s="138"/>
      <c r="X114" s="138"/>
      <c r="Y114" s="138"/>
      <c r="Z114" s="138"/>
      <c r="AA114" s="138"/>
      <c r="AB114" s="138"/>
      <c r="AC114" s="139"/>
      <c r="AD114" s="139"/>
      <c r="AE114" s="136"/>
    </row>
    <row r="115" spans="1:31" s="140" customFormat="1" x14ac:dyDescent="0.25">
      <c r="A115" s="135"/>
      <c r="B115" s="135"/>
      <c r="C115" s="136"/>
      <c r="D115" s="136"/>
      <c r="E115" s="134"/>
      <c r="F115" s="134"/>
      <c r="G115" s="137"/>
      <c r="H115" s="137"/>
      <c r="I115" s="137"/>
      <c r="J115" s="137"/>
      <c r="K115" s="134"/>
      <c r="L115" s="138"/>
      <c r="M115" s="138"/>
      <c r="N115" s="138"/>
      <c r="O115" s="138"/>
      <c r="P115" s="138"/>
      <c r="Q115" s="138"/>
      <c r="R115" s="139"/>
      <c r="S115" s="138"/>
      <c r="T115" s="138"/>
      <c r="U115" s="138"/>
      <c r="V115" s="138"/>
      <c r="W115" s="138"/>
      <c r="X115" s="138"/>
      <c r="Y115" s="138"/>
      <c r="Z115" s="138"/>
      <c r="AA115" s="138"/>
      <c r="AB115" s="138"/>
      <c r="AC115" s="139"/>
      <c r="AD115" s="139"/>
      <c r="AE115" s="136"/>
    </row>
    <row r="116" spans="1:31" s="140" customFormat="1" x14ac:dyDescent="0.25">
      <c r="A116" s="135"/>
      <c r="B116" s="135"/>
      <c r="C116" s="136"/>
      <c r="D116" s="136"/>
      <c r="E116" s="134"/>
      <c r="F116" s="134"/>
      <c r="G116" s="137"/>
      <c r="H116" s="137"/>
      <c r="I116" s="137"/>
      <c r="J116" s="137"/>
      <c r="K116" s="134"/>
      <c r="L116" s="138"/>
      <c r="M116" s="138"/>
      <c r="N116" s="138"/>
      <c r="O116" s="138"/>
      <c r="P116" s="138"/>
      <c r="Q116" s="138"/>
      <c r="R116" s="139"/>
      <c r="S116" s="138"/>
      <c r="T116" s="138"/>
      <c r="U116" s="138"/>
      <c r="V116" s="138"/>
      <c r="W116" s="138"/>
      <c r="X116" s="138"/>
      <c r="Y116" s="138"/>
      <c r="Z116" s="138"/>
      <c r="AA116" s="138"/>
      <c r="AB116" s="138"/>
      <c r="AC116" s="139"/>
      <c r="AD116" s="139"/>
      <c r="AE116" s="136"/>
    </row>
    <row r="117" spans="1:31" s="140" customFormat="1" x14ac:dyDescent="0.25">
      <c r="A117" s="135"/>
      <c r="B117" s="135"/>
      <c r="C117" s="136"/>
      <c r="D117" s="136"/>
      <c r="E117" s="134"/>
      <c r="F117" s="134"/>
      <c r="G117" s="137"/>
      <c r="H117" s="137"/>
      <c r="I117" s="137"/>
      <c r="J117" s="137"/>
      <c r="K117" s="134"/>
      <c r="L117" s="138"/>
      <c r="M117" s="138"/>
      <c r="N117" s="138"/>
      <c r="O117" s="138"/>
      <c r="P117" s="138"/>
      <c r="Q117" s="138"/>
      <c r="R117" s="139"/>
      <c r="S117" s="138"/>
      <c r="T117" s="138"/>
      <c r="U117" s="138"/>
      <c r="V117" s="138"/>
      <c r="W117" s="138"/>
      <c r="X117" s="138"/>
      <c r="Y117" s="138"/>
      <c r="Z117" s="138"/>
      <c r="AA117" s="138"/>
      <c r="AB117" s="138"/>
      <c r="AC117" s="139"/>
      <c r="AD117" s="139"/>
      <c r="AE117" s="136"/>
    </row>
    <row r="118" spans="1:31" s="140" customFormat="1" x14ac:dyDescent="0.25">
      <c r="A118" s="135"/>
      <c r="B118" s="135"/>
      <c r="C118" s="136"/>
      <c r="D118" s="136"/>
      <c r="E118" s="134"/>
      <c r="F118" s="134"/>
      <c r="G118" s="137"/>
      <c r="H118" s="137"/>
      <c r="I118" s="137"/>
      <c r="J118" s="137"/>
      <c r="K118" s="134"/>
      <c r="L118" s="138"/>
      <c r="M118" s="138"/>
      <c r="N118" s="138"/>
      <c r="O118" s="138"/>
      <c r="P118" s="138"/>
      <c r="Q118" s="138"/>
      <c r="R118" s="139"/>
      <c r="S118" s="138"/>
      <c r="T118" s="138"/>
      <c r="U118" s="138"/>
      <c r="V118" s="138"/>
      <c r="W118" s="138"/>
      <c r="X118" s="138"/>
      <c r="Y118" s="138"/>
      <c r="Z118" s="138"/>
      <c r="AA118" s="138"/>
      <c r="AB118" s="138"/>
      <c r="AC118" s="139"/>
      <c r="AD118" s="139"/>
      <c r="AE118" s="136"/>
    </row>
    <row r="119" spans="1:31" s="140" customFormat="1" x14ac:dyDescent="0.25">
      <c r="A119" s="135"/>
      <c r="B119" s="135"/>
      <c r="C119" s="136"/>
      <c r="D119" s="136"/>
      <c r="E119" s="134"/>
      <c r="F119" s="134"/>
      <c r="G119" s="137"/>
      <c r="H119" s="137"/>
      <c r="I119" s="137"/>
      <c r="J119" s="137"/>
      <c r="K119" s="134"/>
      <c r="L119" s="138"/>
      <c r="M119" s="138"/>
      <c r="N119" s="138"/>
      <c r="O119" s="138"/>
      <c r="P119" s="138"/>
      <c r="Q119" s="138"/>
      <c r="R119" s="139"/>
      <c r="S119" s="138"/>
      <c r="T119" s="138"/>
      <c r="U119" s="138"/>
      <c r="V119" s="138"/>
      <c r="W119" s="138"/>
      <c r="X119" s="138"/>
      <c r="Y119" s="138"/>
      <c r="Z119" s="138"/>
      <c r="AA119" s="138"/>
      <c r="AB119" s="138"/>
      <c r="AC119" s="139"/>
      <c r="AD119" s="139"/>
      <c r="AE119" s="136"/>
    </row>
    <row r="120" spans="1:31" s="140" customFormat="1" x14ac:dyDescent="0.25">
      <c r="A120" s="135"/>
      <c r="B120" s="135"/>
      <c r="C120" s="136"/>
      <c r="D120" s="136"/>
      <c r="E120" s="134"/>
      <c r="F120" s="134"/>
      <c r="G120" s="137"/>
      <c r="H120" s="137"/>
      <c r="I120" s="137"/>
      <c r="J120" s="137"/>
      <c r="K120" s="134"/>
      <c r="L120" s="138"/>
      <c r="M120" s="138"/>
      <c r="N120" s="138"/>
      <c r="O120" s="138"/>
      <c r="P120" s="138"/>
      <c r="Q120" s="138"/>
      <c r="R120" s="139"/>
      <c r="S120" s="138"/>
      <c r="T120" s="138"/>
      <c r="U120" s="138"/>
      <c r="V120" s="138"/>
      <c r="W120" s="138"/>
      <c r="X120" s="138"/>
      <c r="Y120" s="138"/>
      <c r="Z120" s="138"/>
      <c r="AA120" s="138"/>
      <c r="AB120" s="138"/>
      <c r="AC120" s="139"/>
      <c r="AD120" s="139"/>
      <c r="AE120" s="136"/>
    </row>
    <row r="121" spans="1:31" s="140" customFormat="1" x14ac:dyDescent="0.25">
      <c r="A121" s="135"/>
      <c r="B121" s="135"/>
      <c r="C121" s="136"/>
      <c r="D121" s="136"/>
      <c r="E121" s="134"/>
      <c r="F121" s="134"/>
      <c r="G121" s="137"/>
      <c r="H121" s="137"/>
      <c r="I121" s="137"/>
      <c r="J121" s="137"/>
      <c r="K121" s="134"/>
      <c r="L121" s="138"/>
      <c r="M121" s="138"/>
      <c r="N121" s="138"/>
      <c r="O121" s="138"/>
      <c r="P121" s="138"/>
      <c r="Q121" s="138"/>
      <c r="R121" s="139"/>
      <c r="S121" s="138"/>
      <c r="T121" s="138"/>
      <c r="U121" s="138"/>
      <c r="V121" s="138"/>
      <c r="W121" s="138"/>
      <c r="X121" s="138"/>
      <c r="Y121" s="138"/>
      <c r="Z121" s="138"/>
      <c r="AA121" s="138"/>
      <c r="AB121" s="138"/>
      <c r="AC121" s="139"/>
      <c r="AD121" s="139"/>
      <c r="AE121" s="136"/>
    </row>
    <row r="122" spans="1:31" s="140" customFormat="1" x14ac:dyDescent="0.25">
      <c r="A122" s="135"/>
      <c r="B122" s="135"/>
      <c r="C122" s="136"/>
      <c r="D122" s="136"/>
      <c r="E122" s="134"/>
      <c r="F122" s="134"/>
      <c r="G122" s="137"/>
      <c r="H122" s="137"/>
      <c r="I122" s="137"/>
      <c r="J122" s="137"/>
      <c r="K122" s="134"/>
      <c r="L122" s="138"/>
      <c r="M122" s="138"/>
      <c r="N122" s="138"/>
      <c r="O122" s="138"/>
      <c r="P122" s="138"/>
      <c r="Q122" s="138"/>
      <c r="R122" s="139"/>
      <c r="S122" s="138"/>
      <c r="T122" s="138"/>
      <c r="U122" s="138"/>
      <c r="V122" s="138"/>
      <c r="W122" s="138"/>
      <c r="X122" s="138"/>
      <c r="Y122" s="138"/>
      <c r="Z122" s="138"/>
      <c r="AA122" s="138"/>
      <c r="AB122" s="138"/>
      <c r="AC122" s="139"/>
      <c r="AD122" s="139"/>
      <c r="AE122" s="136"/>
    </row>
    <row r="123" spans="1:31" s="140" customFormat="1" x14ac:dyDescent="0.25">
      <c r="A123" s="135"/>
      <c r="B123" s="135"/>
      <c r="C123" s="136"/>
      <c r="D123" s="136"/>
      <c r="E123" s="134"/>
      <c r="F123" s="134"/>
      <c r="G123" s="137"/>
      <c r="H123" s="137"/>
      <c r="I123" s="137"/>
      <c r="J123" s="137"/>
      <c r="K123" s="134"/>
      <c r="L123" s="138"/>
      <c r="M123" s="138"/>
      <c r="N123" s="138"/>
      <c r="O123" s="138"/>
      <c r="P123" s="138"/>
      <c r="Q123" s="138"/>
      <c r="R123" s="139"/>
      <c r="S123" s="138"/>
      <c r="T123" s="138"/>
      <c r="U123" s="138"/>
      <c r="V123" s="138"/>
      <c r="W123" s="138"/>
      <c r="X123" s="138"/>
      <c r="Y123" s="138"/>
      <c r="Z123" s="138"/>
      <c r="AA123" s="138"/>
      <c r="AB123" s="138"/>
      <c r="AC123" s="139"/>
      <c r="AD123" s="139"/>
      <c r="AE123" s="136"/>
    </row>
    <row r="124" spans="1:31" s="140" customFormat="1" x14ac:dyDescent="0.25">
      <c r="A124" s="135"/>
      <c r="B124" s="135"/>
      <c r="C124" s="136"/>
      <c r="D124" s="136"/>
      <c r="E124" s="134"/>
      <c r="F124" s="134"/>
      <c r="G124" s="137"/>
      <c r="H124" s="137"/>
      <c r="I124" s="137"/>
      <c r="J124" s="137"/>
      <c r="K124" s="134"/>
      <c r="L124" s="138"/>
      <c r="M124" s="138"/>
      <c r="N124" s="138"/>
      <c r="O124" s="138"/>
      <c r="P124" s="138"/>
      <c r="Q124" s="138"/>
      <c r="R124" s="139"/>
      <c r="S124" s="138"/>
      <c r="T124" s="138"/>
      <c r="U124" s="138"/>
      <c r="V124" s="138"/>
      <c r="W124" s="138"/>
      <c r="X124" s="138"/>
      <c r="Y124" s="138"/>
      <c r="Z124" s="138"/>
      <c r="AA124" s="138"/>
      <c r="AB124" s="138"/>
      <c r="AC124" s="139"/>
      <c r="AD124" s="139"/>
      <c r="AE124" s="136"/>
    </row>
    <row r="125" spans="1:31" s="140" customFormat="1" x14ac:dyDescent="0.25">
      <c r="A125" s="135"/>
      <c r="B125" s="135"/>
      <c r="C125" s="136"/>
      <c r="D125" s="136"/>
      <c r="E125" s="134"/>
      <c r="F125" s="134"/>
      <c r="G125" s="137"/>
      <c r="H125" s="137"/>
      <c r="I125" s="137"/>
      <c r="J125" s="137"/>
      <c r="K125" s="134"/>
      <c r="L125" s="138"/>
      <c r="M125" s="138"/>
      <c r="N125" s="138"/>
      <c r="O125" s="138"/>
      <c r="P125" s="138"/>
      <c r="Q125" s="138"/>
      <c r="R125" s="139"/>
      <c r="S125" s="138"/>
      <c r="T125" s="138"/>
      <c r="U125" s="138"/>
      <c r="V125" s="138"/>
      <c r="W125" s="138"/>
      <c r="X125" s="138"/>
      <c r="Y125" s="138"/>
      <c r="Z125" s="138"/>
      <c r="AA125" s="138"/>
      <c r="AB125" s="138"/>
      <c r="AC125" s="139"/>
      <c r="AD125" s="139"/>
      <c r="AE125" s="136"/>
    </row>
    <row r="126" spans="1:31" s="140" customFormat="1" x14ac:dyDescent="0.25">
      <c r="A126" s="135"/>
      <c r="B126" s="135"/>
      <c r="C126" s="136"/>
      <c r="D126" s="136"/>
      <c r="E126" s="134"/>
      <c r="F126" s="134"/>
      <c r="G126" s="137"/>
      <c r="H126" s="137"/>
      <c r="I126" s="137"/>
      <c r="J126" s="137"/>
      <c r="K126" s="134"/>
      <c r="L126" s="138"/>
      <c r="M126" s="138"/>
      <c r="N126" s="138"/>
      <c r="O126" s="138"/>
      <c r="P126" s="138"/>
      <c r="Q126" s="138"/>
      <c r="R126" s="139"/>
      <c r="S126" s="138"/>
      <c r="T126" s="138"/>
      <c r="U126" s="138"/>
      <c r="V126" s="138"/>
      <c r="W126" s="138"/>
      <c r="X126" s="138"/>
      <c r="Y126" s="138"/>
      <c r="Z126" s="138"/>
      <c r="AA126" s="138"/>
      <c r="AB126" s="138"/>
      <c r="AC126" s="139"/>
      <c r="AD126" s="139"/>
      <c r="AE126" s="136"/>
    </row>
    <row r="127" spans="1:31" s="140" customFormat="1" x14ac:dyDescent="0.25">
      <c r="A127" s="135"/>
      <c r="B127" s="135"/>
      <c r="C127" s="136"/>
      <c r="D127" s="136"/>
      <c r="E127" s="134"/>
      <c r="F127" s="134"/>
      <c r="G127" s="137"/>
      <c r="H127" s="137"/>
      <c r="I127" s="137"/>
      <c r="J127" s="137"/>
      <c r="K127" s="134"/>
      <c r="L127" s="138"/>
      <c r="M127" s="138"/>
      <c r="N127" s="138"/>
      <c r="O127" s="138"/>
      <c r="P127" s="138"/>
      <c r="Q127" s="138"/>
      <c r="R127" s="139"/>
      <c r="S127" s="138"/>
      <c r="T127" s="138"/>
      <c r="U127" s="138"/>
      <c r="V127" s="138"/>
      <c r="W127" s="138"/>
      <c r="X127" s="138"/>
      <c r="Y127" s="138"/>
      <c r="Z127" s="138"/>
      <c r="AA127" s="138"/>
      <c r="AB127" s="138"/>
      <c r="AC127" s="139"/>
      <c r="AD127" s="139"/>
      <c r="AE127" s="136"/>
    </row>
    <row r="128" spans="1:31" s="140" customFormat="1" x14ac:dyDescent="0.25">
      <c r="A128" s="135"/>
      <c r="B128" s="135"/>
      <c r="C128" s="136"/>
      <c r="D128" s="136"/>
      <c r="E128" s="134"/>
      <c r="F128" s="134"/>
      <c r="G128" s="137"/>
      <c r="H128" s="137"/>
      <c r="I128" s="137"/>
      <c r="J128" s="137"/>
      <c r="K128" s="134"/>
      <c r="L128" s="138"/>
      <c r="M128" s="138"/>
      <c r="N128" s="138"/>
      <c r="O128" s="138"/>
      <c r="P128" s="138"/>
      <c r="Q128" s="138"/>
      <c r="R128" s="139"/>
      <c r="S128" s="138"/>
      <c r="T128" s="138"/>
      <c r="U128" s="138"/>
      <c r="V128" s="138"/>
      <c r="W128" s="138"/>
      <c r="X128" s="138"/>
      <c r="Y128" s="138"/>
      <c r="Z128" s="138"/>
      <c r="AA128" s="138"/>
      <c r="AB128" s="138"/>
      <c r="AC128" s="139"/>
      <c r="AD128" s="139"/>
      <c r="AE128" s="136"/>
    </row>
    <row r="129" spans="1:31" s="140" customFormat="1" x14ac:dyDescent="0.25">
      <c r="A129" s="135"/>
      <c r="B129" s="135"/>
      <c r="C129" s="136"/>
      <c r="D129" s="136"/>
      <c r="E129" s="134"/>
      <c r="F129" s="134"/>
      <c r="G129" s="137"/>
      <c r="H129" s="137"/>
      <c r="I129" s="137"/>
      <c r="J129" s="137"/>
      <c r="K129" s="134"/>
      <c r="L129" s="138"/>
      <c r="M129" s="138"/>
      <c r="N129" s="138"/>
      <c r="O129" s="138"/>
      <c r="P129" s="138"/>
      <c r="Q129" s="138"/>
      <c r="R129" s="139"/>
      <c r="S129" s="138"/>
      <c r="T129" s="138"/>
      <c r="U129" s="138"/>
      <c r="V129" s="138"/>
      <c r="W129" s="138"/>
      <c r="X129" s="138"/>
      <c r="Y129" s="138"/>
      <c r="Z129" s="138"/>
      <c r="AA129" s="138"/>
      <c r="AB129" s="138"/>
      <c r="AC129" s="139"/>
      <c r="AD129" s="139"/>
      <c r="AE129" s="136"/>
    </row>
    <row r="130" spans="1:31" s="140" customFormat="1" x14ac:dyDescent="0.25">
      <c r="A130" s="135"/>
      <c r="B130" s="135"/>
      <c r="C130" s="136"/>
      <c r="D130" s="136"/>
      <c r="E130" s="134"/>
      <c r="F130" s="134"/>
      <c r="G130" s="137"/>
      <c r="H130" s="137"/>
      <c r="I130" s="137"/>
      <c r="J130" s="137"/>
      <c r="K130" s="134"/>
      <c r="L130" s="138"/>
      <c r="M130" s="138"/>
      <c r="N130" s="138"/>
      <c r="O130" s="138"/>
      <c r="P130" s="138"/>
      <c r="Q130" s="138"/>
      <c r="R130" s="139"/>
      <c r="S130" s="138"/>
      <c r="T130" s="138"/>
      <c r="U130" s="138"/>
      <c r="V130" s="138"/>
      <c r="W130" s="138"/>
      <c r="X130" s="138"/>
      <c r="Y130" s="138"/>
      <c r="Z130" s="138"/>
      <c r="AA130" s="138"/>
      <c r="AB130" s="138"/>
      <c r="AC130" s="139"/>
      <c r="AD130" s="139"/>
      <c r="AE130" s="136"/>
    </row>
    <row r="131" spans="1:31" s="140" customFormat="1" x14ac:dyDescent="0.25">
      <c r="A131" s="135"/>
      <c r="B131" s="135"/>
      <c r="C131" s="136"/>
      <c r="D131" s="136"/>
      <c r="E131" s="134"/>
      <c r="F131" s="134"/>
      <c r="G131" s="137"/>
      <c r="H131" s="137"/>
      <c r="I131" s="137"/>
      <c r="J131" s="137"/>
      <c r="K131" s="134"/>
      <c r="L131" s="138"/>
      <c r="M131" s="138"/>
      <c r="N131" s="138"/>
      <c r="O131" s="138"/>
      <c r="P131" s="138"/>
      <c r="Q131" s="138"/>
      <c r="R131" s="139"/>
      <c r="S131" s="138"/>
      <c r="T131" s="138"/>
      <c r="U131" s="138"/>
      <c r="V131" s="138"/>
      <c r="W131" s="138"/>
      <c r="X131" s="138"/>
      <c r="Y131" s="138"/>
      <c r="Z131" s="138"/>
      <c r="AA131" s="138"/>
      <c r="AB131" s="138"/>
      <c r="AC131" s="139"/>
      <c r="AD131" s="139"/>
      <c r="AE131" s="136"/>
    </row>
    <row r="132" spans="1:31" s="140" customFormat="1" x14ac:dyDescent="0.25">
      <c r="A132" s="135"/>
      <c r="B132" s="135"/>
      <c r="C132" s="136"/>
      <c r="D132" s="136"/>
      <c r="E132" s="134"/>
      <c r="F132" s="134"/>
      <c r="G132" s="137"/>
      <c r="H132" s="137"/>
      <c r="I132" s="137"/>
      <c r="J132" s="137"/>
      <c r="K132" s="134"/>
      <c r="L132" s="138"/>
      <c r="M132" s="138"/>
      <c r="N132" s="138"/>
      <c r="O132" s="138"/>
      <c r="P132" s="138"/>
      <c r="Q132" s="138"/>
      <c r="R132" s="139"/>
      <c r="S132" s="138"/>
      <c r="T132" s="138"/>
      <c r="U132" s="138"/>
      <c r="V132" s="138"/>
      <c r="W132" s="138"/>
      <c r="X132" s="138"/>
      <c r="Y132" s="138"/>
      <c r="Z132" s="138"/>
      <c r="AA132" s="138"/>
      <c r="AB132" s="138"/>
      <c r="AC132" s="139"/>
      <c r="AD132" s="139"/>
      <c r="AE132" s="136"/>
    </row>
    <row r="133" spans="1:31" s="140" customFormat="1" x14ac:dyDescent="0.25">
      <c r="A133" s="135"/>
      <c r="B133" s="135"/>
      <c r="C133" s="136"/>
      <c r="D133" s="136"/>
      <c r="E133" s="134"/>
      <c r="F133" s="134"/>
      <c r="G133" s="137"/>
      <c r="H133" s="137"/>
      <c r="I133" s="137"/>
      <c r="J133" s="137"/>
      <c r="K133" s="134"/>
      <c r="L133" s="138"/>
      <c r="M133" s="138"/>
      <c r="N133" s="138"/>
      <c r="O133" s="138"/>
      <c r="P133" s="138"/>
      <c r="Q133" s="138"/>
      <c r="R133" s="139"/>
      <c r="S133" s="138"/>
      <c r="T133" s="138"/>
      <c r="U133" s="138"/>
      <c r="V133" s="138"/>
      <c r="W133" s="138"/>
      <c r="X133" s="138"/>
      <c r="Y133" s="138"/>
      <c r="Z133" s="138"/>
      <c r="AA133" s="138"/>
      <c r="AB133" s="138"/>
      <c r="AC133" s="139"/>
      <c r="AD133" s="139"/>
      <c r="AE133" s="136"/>
    </row>
    <row r="134" spans="1:31" s="140" customFormat="1" x14ac:dyDescent="0.25">
      <c r="A134" s="135"/>
      <c r="B134" s="135"/>
      <c r="C134" s="136"/>
      <c r="D134" s="136"/>
      <c r="E134" s="134"/>
      <c r="F134" s="134"/>
      <c r="G134" s="137"/>
      <c r="H134" s="137"/>
      <c r="I134" s="137"/>
      <c r="J134" s="137"/>
      <c r="K134" s="134"/>
      <c r="L134" s="138"/>
      <c r="M134" s="138"/>
      <c r="N134" s="138"/>
      <c r="O134" s="138"/>
      <c r="P134" s="138"/>
      <c r="Q134" s="138"/>
      <c r="R134" s="139"/>
      <c r="S134" s="138"/>
      <c r="T134" s="138"/>
      <c r="U134" s="138"/>
      <c r="V134" s="138"/>
      <c r="W134" s="138"/>
      <c r="X134" s="138"/>
      <c r="Y134" s="138"/>
      <c r="Z134" s="138"/>
      <c r="AA134" s="138"/>
      <c r="AB134" s="138"/>
      <c r="AC134" s="139"/>
      <c r="AD134" s="139"/>
      <c r="AE134" s="136"/>
    </row>
    <row r="135" spans="1:31" s="140" customFormat="1" x14ac:dyDescent="0.25">
      <c r="A135" s="135"/>
      <c r="B135" s="135"/>
      <c r="C135" s="136"/>
      <c r="D135" s="136"/>
      <c r="E135" s="134"/>
      <c r="F135" s="134"/>
      <c r="G135" s="137"/>
      <c r="H135" s="137"/>
      <c r="I135" s="137"/>
      <c r="J135" s="137"/>
      <c r="K135" s="134"/>
      <c r="L135" s="138"/>
      <c r="M135" s="138"/>
      <c r="N135" s="138"/>
      <c r="O135" s="138"/>
      <c r="P135" s="138"/>
      <c r="Q135" s="138"/>
      <c r="R135" s="139"/>
      <c r="S135" s="138"/>
      <c r="T135" s="138"/>
      <c r="U135" s="138"/>
      <c r="V135" s="138"/>
      <c r="W135" s="138"/>
      <c r="X135" s="138"/>
      <c r="Y135" s="138"/>
      <c r="Z135" s="138"/>
      <c r="AA135" s="138"/>
      <c r="AB135" s="138"/>
      <c r="AC135" s="139"/>
      <c r="AD135" s="139"/>
      <c r="AE135" s="136"/>
    </row>
    <row r="136" spans="1:31" s="140" customFormat="1" x14ac:dyDescent="0.25">
      <c r="A136" s="135"/>
      <c r="B136" s="135"/>
      <c r="C136" s="136"/>
      <c r="D136" s="136"/>
      <c r="E136" s="134"/>
      <c r="F136" s="134"/>
      <c r="G136" s="137"/>
      <c r="H136" s="137"/>
      <c r="I136" s="137"/>
      <c r="J136" s="137"/>
      <c r="K136" s="134"/>
      <c r="L136" s="138"/>
      <c r="M136" s="138"/>
      <c r="N136" s="138"/>
      <c r="O136" s="138"/>
      <c r="P136" s="138"/>
      <c r="Q136" s="138"/>
      <c r="R136" s="139"/>
      <c r="S136" s="138"/>
      <c r="T136" s="138"/>
      <c r="U136" s="138"/>
      <c r="V136" s="138"/>
      <c r="W136" s="138"/>
      <c r="X136" s="138"/>
      <c r="Y136" s="138"/>
      <c r="Z136" s="138"/>
      <c r="AA136" s="138"/>
      <c r="AB136" s="138"/>
      <c r="AC136" s="139"/>
      <c r="AD136" s="139"/>
      <c r="AE136" s="136"/>
    </row>
    <row r="137" spans="1:31" s="140" customFormat="1" x14ac:dyDescent="0.25">
      <c r="A137" s="135"/>
      <c r="B137" s="135"/>
      <c r="C137" s="136"/>
      <c r="D137" s="136"/>
      <c r="E137" s="134"/>
      <c r="F137" s="134"/>
      <c r="G137" s="137"/>
      <c r="H137" s="137"/>
      <c r="I137" s="137"/>
      <c r="J137" s="137"/>
      <c r="K137" s="134"/>
      <c r="L137" s="138"/>
      <c r="M137" s="138"/>
      <c r="N137" s="138"/>
      <c r="O137" s="138"/>
      <c r="P137" s="138"/>
      <c r="Q137" s="138"/>
      <c r="R137" s="139"/>
      <c r="S137" s="138"/>
      <c r="T137" s="138"/>
      <c r="U137" s="138"/>
      <c r="V137" s="138"/>
      <c r="W137" s="138"/>
      <c r="X137" s="138"/>
      <c r="Y137" s="138"/>
      <c r="Z137" s="138"/>
      <c r="AA137" s="138"/>
      <c r="AB137" s="138"/>
      <c r="AC137" s="139"/>
      <c r="AD137" s="139"/>
      <c r="AE137" s="136"/>
    </row>
    <row r="138" spans="1:31" s="140" customFormat="1" x14ac:dyDescent="0.25">
      <c r="A138" s="135"/>
      <c r="B138" s="135"/>
      <c r="C138" s="136"/>
      <c r="D138" s="136"/>
      <c r="E138" s="134"/>
      <c r="F138" s="134"/>
      <c r="G138" s="137"/>
      <c r="H138" s="137"/>
      <c r="I138" s="137"/>
      <c r="J138" s="137"/>
      <c r="K138" s="134"/>
      <c r="L138" s="138"/>
      <c r="M138" s="138"/>
      <c r="N138" s="138"/>
      <c r="O138" s="138"/>
      <c r="P138" s="138"/>
      <c r="Q138" s="138"/>
      <c r="R138" s="139"/>
      <c r="S138" s="138"/>
      <c r="T138" s="138"/>
      <c r="U138" s="138"/>
      <c r="V138" s="138"/>
      <c r="W138" s="138"/>
      <c r="X138" s="138"/>
      <c r="Y138" s="138"/>
      <c r="Z138" s="138"/>
      <c r="AA138" s="138"/>
      <c r="AB138" s="138"/>
      <c r="AC138" s="139"/>
      <c r="AD138" s="139"/>
      <c r="AE138" s="136"/>
    </row>
    <row r="139" spans="1:31" s="140" customFormat="1" x14ac:dyDescent="0.25">
      <c r="A139" s="135"/>
      <c r="B139" s="135"/>
      <c r="C139" s="136"/>
      <c r="D139" s="136"/>
      <c r="E139" s="134"/>
      <c r="F139" s="134"/>
      <c r="G139" s="137"/>
      <c r="H139" s="137"/>
      <c r="I139" s="137"/>
      <c r="J139" s="137"/>
      <c r="K139" s="134"/>
      <c r="L139" s="138"/>
      <c r="M139" s="138"/>
      <c r="N139" s="138"/>
      <c r="O139" s="138"/>
      <c r="P139" s="138"/>
      <c r="Q139" s="138"/>
      <c r="R139" s="139"/>
      <c r="S139" s="138"/>
      <c r="T139" s="138"/>
      <c r="U139" s="138"/>
      <c r="V139" s="138"/>
      <c r="W139" s="138"/>
      <c r="X139" s="138"/>
      <c r="Y139" s="138"/>
      <c r="Z139" s="138"/>
      <c r="AA139" s="138"/>
      <c r="AB139" s="138"/>
      <c r="AC139" s="139"/>
      <c r="AD139" s="139"/>
      <c r="AE139" s="136"/>
    </row>
    <row r="140" spans="1:31" s="140" customFormat="1" x14ac:dyDescent="0.25">
      <c r="A140" s="135"/>
      <c r="B140" s="135"/>
      <c r="C140" s="136"/>
      <c r="D140" s="136"/>
      <c r="E140" s="134"/>
      <c r="F140" s="134"/>
      <c r="G140" s="137"/>
      <c r="H140" s="137"/>
      <c r="I140" s="137"/>
      <c r="J140" s="137"/>
      <c r="K140" s="134"/>
      <c r="L140" s="138"/>
      <c r="M140" s="138"/>
      <c r="N140" s="138"/>
      <c r="O140" s="138"/>
      <c r="P140" s="138"/>
      <c r="Q140" s="138"/>
      <c r="R140" s="139"/>
      <c r="S140" s="138"/>
      <c r="T140" s="138"/>
      <c r="U140" s="138"/>
      <c r="V140" s="138"/>
      <c r="W140" s="138"/>
      <c r="X140" s="138"/>
      <c r="Y140" s="138"/>
      <c r="Z140" s="138"/>
      <c r="AA140" s="138"/>
      <c r="AB140" s="138"/>
      <c r="AC140" s="139"/>
      <c r="AD140" s="139"/>
      <c r="AE140" s="136"/>
    </row>
    <row r="141" spans="1:31" s="140" customFormat="1" x14ac:dyDescent="0.25">
      <c r="A141" s="135"/>
      <c r="B141" s="135"/>
      <c r="C141" s="136"/>
      <c r="D141" s="136"/>
      <c r="E141" s="134"/>
      <c r="F141" s="134"/>
      <c r="G141" s="137"/>
      <c r="H141" s="137"/>
      <c r="I141" s="137"/>
      <c r="J141" s="137"/>
      <c r="K141" s="134"/>
      <c r="L141" s="138"/>
      <c r="M141" s="138"/>
      <c r="N141" s="138"/>
      <c r="O141" s="138"/>
      <c r="P141" s="138"/>
      <c r="Q141" s="138"/>
      <c r="R141" s="139"/>
      <c r="S141" s="138"/>
      <c r="T141" s="138"/>
      <c r="U141" s="138"/>
      <c r="V141" s="138"/>
      <c r="W141" s="138"/>
      <c r="X141" s="138"/>
      <c r="Y141" s="138"/>
      <c r="Z141" s="138"/>
      <c r="AA141" s="138"/>
      <c r="AB141" s="138"/>
      <c r="AC141" s="139"/>
      <c r="AD141" s="139"/>
      <c r="AE141" s="136"/>
    </row>
    <row r="142" spans="1:31" s="140" customFormat="1" x14ac:dyDescent="0.25">
      <c r="A142" s="135"/>
      <c r="B142" s="135"/>
      <c r="C142" s="136"/>
      <c r="D142" s="136"/>
      <c r="E142" s="134"/>
      <c r="F142" s="134"/>
      <c r="G142" s="137"/>
      <c r="H142" s="137"/>
      <c r="I142" s="137"/>
      <c r="J142" s="137"/>
      <c r="K142" s="134"/>
      <c r="L142" s="138"/>
      <c r="M142" s="138"/>
      <c r="N142" s="138"/>
      <c r="O142" s="138"/>
      <c r="P142" s="138"/>
      <c r="Q142" s="138"/>
      <c r="R142" s="139"/>
      <c r="S142" s="138"/>
      <c r="T142" s="138"/>
      <c r="U142" s="138"/>
      <c r="V142" s="138"/>
      <c r="W142" s="138"/>
      <c r="X142" s="138"/>
      <c r="Y142" s="138"/>
      <c r="Z142" s="138"/>
      <c r="AA142" s="138"/>
      <c r="AB142" s="138"/>
      <c r="AC142" s="139"/>
      <c r="AD142" s="139"/>
      <c r="AE142" s="136"/>
    </row>
    <row r="143" spans="1:31" s="140" customFormat="1" x14ac:dyDescent="0.25">
      <c r="A143" s="135"/>
      <c r="B143" s="135"/>
      <c r="C143" s="136"/>
      <c r="D143" s="136"/>
      <c r="E143" s="134"/>
      <c r="F143" s="134"/>
      <c r="G143" s="137"/>
      <c r="H143" s="137"/>
      <c r="I143" s="137"/>
      <c r="J143" s="137"/>
      <c r="K143" s="134"/>
      <c r="L143" s="138"/>
      <c r="M143" s="138"/>
      <c r="N143" s="138"/>
      <c r="O143" s="138"/>
      <c r="P143" s="138"/>
      <c r="Q143" s="138"/>
      <c r="R143" s="139"/>
      <c r="S143" s="138"/>
      <c r="T143" s="138"/>
      <c r="U143" s="138"/>
      <c r="V143" s="138"/>
      <c r="W143" s="138"/>
      <c r="X143" s="138"/>
      <c r="Y143" s="138"/>
      <c r="Z143" s="138"/>
      <c r="AA143" s="138"/>
      <c r="AB143" s="138"/>
      <c r="AC143" s="139"/>
      <c r="AD143" s="139"/>
      <c r="AE143" s="136"/>
    </row>
    <row r="144" spans="1:31" s="140" customFormat="1" x14ac:dyDescent="0.25">
      <c r="A144" s="135"/>
      <c r="B144" s="135"/>
      <c r="C144" s="136"/>
      <c r="D144" s="136"/>
      <c r="E144" s="134"/>
      <c r="F144" s="134"/>
      <c r="G144" s="137"/>
      <c r="H144" s="137"/>
      <c r="I144" s="137"/>
      <c r="J144" s="137"/>
      <c r="K144" s="134"/>
      <c r="L144" s="138"/>
      <c r="M144" s="138"/>
      <c r="N144" s="138"/>
      <c r="O144" s="138"/>
      <c r="P144" s="138"/>
      <c r="Q144" s="138"/>
      <c r="R144" s="139"/>
      <c r="S144" s="138"/>
      <c r="T144" s="138"/>
      <c r="U144" s="138"/>
      <c r="V144" s="138"/>
      <c r="W144" s="138"/>
      <c r="X144" s="138"/>
      <c r="Y144" s="138"/>
      <c r="Z144" s="138"/>
      <c r="AA144" s="138"/>
      <c r="AB144" s="138"/>
      <c r="AC144" s="139"/>
      <c r="AD144" s="139"/>
      <c r="AE144" s="136"/>
    </row>
    <row r="145" spans="1:31" s="140" customFormat="1" x14ac:dyDescent="0.25">
      <c r="A145" s="135"/>
      <c r="B145" s="135"/>
      <c r="C145" s="136"/>
      <c r="D145" s="136"/>
      <c r="E145" s="134"/>
      <c r="F145" s="134"/>
      <c r="G145" s="137"/>
      <c r="H145" s="137"/>
      <c r="I145" s="137"/>
      <c r="J145" s="137"/>
      <c r="K145" s="134"/>
      <c r="L145" s="138"/>
      <c r="M145" s="138"/>
      <c r="N145" s="138"/>
      <c r="O145" s="138"/>
      <c r="P145" s="138"/>
      <c r="Q145" s="138"/>
      <c r="R145" s="139"/>
      <c r="S145" s="138"/>
      <c r="T145" s="138"/>
      <c r="U145" s="138"/>
      <c r="V145" s="138"/>
      <c r="W145" s="138"/>
      <c r="X145" s="138"/>
      <c r="Y145" s="138"/>
      <c r="Z145" s="138"/>
      <c r="AA145" s="138"/>
      <c r="AB145" s="138"/>
      <c r="AC145" s="139"/>
      <c r="AD145" s="139"/>
      <c r="AE145" s="136"/>
    </row>
    <row r="146" spans="1:31" s="140" customFormat="1" x14ac:dyDescent="0.25">
      <c r="A146" s="135"/>
      <c r="B146" s="135"/>
      <c r="C146" s="136"/>
      <c r="D146" s="136"/>
      <c r="E146" s="134"/>
      <c r="F146" s="134"/>
      <c r="G146" s="137"/>
      <c r="H146" s="137"/>
      <c r="I146" s="137"/>
      <c r="J146" s="137"/>
      <c r="K146" s="134"/>
      <c r="L146" s="138"/>
      <c r="M146" s="138"/>
      <c r="N146" s="138"/>
      <c r="O146" s="138"/>
      <c r="P146" s="138"/>
      <c r="Q146" s="138"/>
      <c r="R146" s="139"/>
      <c r="S146" s="138"/>
      <c r="T146" s="138"/>
      <c r="U146" s="138"/>
      <c r="V146" s="138"/>
      <c r="W146" s="138"/>
      <c r="X146" s="138"/>
      <c r="Y146" s="138"/>
      <c r="Z146" s="138"/>
      <c r="AA146" s="138"/>
      <c r="AB146" s="138"/>
      <c r="AC146" s="139"/>
      <c r="AD146" s="139"/>
      <c r="AE146" s="136"/>
    </row>
    <row r="147" spans="1:31" s="140" customFormat="1" x14ac:dyDescent="0.25">
      <c r="A147" s="135"/>
      <c r="B147" s="135"/>
      <c r="C147" s="136"/>
      <c r="D147" s="136"/>
      <c r="E147" s="134"/>
      <c r="F147" s="134"/>
      <c r="G147" s="137"/>
      <c r="H147" s="137"/>
      <c r="I147" s="137"/>
      <c r="J147" s="137"/>
      <c r="K147" s="134"/>
      <c r="L147" s="138"/>
      <c r="M147" s="138"/>
      <c r="N147" s="138"/>
      <c r="O147" s="138"/>
      <c r="P147" s="138"/>
      <c r="Q147" s="138"/>
      <c r="R147" s="139"/>
      <c r="S147" s="138"/>
      <c r="T147" s="138"/>
      <c r="U147" s="138"/>
      <c r="V147" s="138"/>
      <c r="W147" s="138"/>
      <c r="X147" s="138"/>
      <c r="Y147" s="138"/>
      <c r="Z147" s="138"/>
      <c r="AA147" s="138"/>
      <c r="AB147" s="138"/>
      <c r="AC147" s="139"/>
      <c r="AD147" s="139"/>
      <c r="AE147" s="136"/>
    </row>
    <row r="148" spans="1:31" s="140" customFormat="1" x14ac:dyDescent="0.25">
      <c r="A148" s="135"/>
      <c r="B148" s="135"/>
      <c r="C148" s="136"/>
      <c r="D148" s="136"/>
      <c r="E148" s="134"/>
      <c r="F148" s="134"/>
      <c r="G148" s="137"/>
      <c r="H148" s="137"/>
      <c r="I148" s="137"/>
      <c r="J148" s="137"/>
      <c r="K148" s="134"/>
      <c r="L148" s="138"/>
      <c r="M148" s="138"/>
      <c r="N148" s="138"/>
      <c r="O148" s="138"/>
      <c r="P148" s="138"/>
      <c r="Q148" s="138"/>
      <c r="R148" s="139"/>
      <c r="S148" s="138"/>
      <c r="T148" s="138"/>
      <c r="U148" s="138"/>
      <c r="V148" s="138"/>
      <c r="W148" s="138"/>
      <c r="X148" s="138"/>
      <c r="Y148" s="138"/>
      <c r="Z148" s="138"/>
      <c r="AA148" s="138"/>
      <c r="AB148" s="138"/>
      <c r="AC148" s="139"/>
      <c r="AD148" s="139"/>
      <c r="AE148" s="136"/>
    </row>
    <row r="149" spans="1:31" s="140" customFormat="1" x14ac:dyDescent="0.25">
      <c r="A149" s="135"/>
      <c r="B149" s="135"/>
      <c r="C149" s="136"/>
      <c r="D149" s="136"/>
      <c r="E149" s="134"/>
      <c r="F149" s="134"/>
      <c r="G149" s="137"/>
      <c r="H149" s="137"/>
      <c r="I149" s="137"/>
      <c r="J149" s="137"/>
      <c r="K149" s="134"/>
      <c r="L149" s="138"/>
      <c r="M149" s="138"/>
      <c r="N149" s="138"/>
      <c r="O149" s="138"/>
      <c r="P149" s="138"/>
      <c r="Q149" s="138"/>
      <c r="R149" s="139"/>
      <c r="S149" s="138"/>
      <c r="T149" s="138"/>
      <c r="U149" s="138"/>
      <c r="V149" s="138"/>
      <c r="W149" s="138"/>
      <c r="X149" s="138"/>
      <c r="Y149" s="138"/>
      <c r="Z149" s="138"/>
      <c r="AA149" s="138"/>
      <c r="AB149" s="138"/>
      <c r="AC149" s="139"/>
      <c r="AD149" s="139"/>
      <c r="AE149" s="136"/>
    </row>
    <row r="150" spans="1:31" s="140" customFormat="1" x14ac:dyDescent="0.25">
      <c r="A150" s="135"/>
      <c r="B150" s="135"/>
      <c r="C150" s="136"/>
      <c r="D150" s="136"/>
      <c r="E150" s="134"/>
      <c r="F150" s="134"/>
      <c r="G150" s="137"/>
      <c r="H150" s="137"/>
      <c r="I150" s="137"/>
      <c r="J150" s="137"/>
      <c r="K150" s="134"/>
      <c r="L150" s="138"/>
      <c r="M150" s="138"/>
      <c r="N150" s="138"/>
      <c r="O150" s="138"/>
      <c r="P150" s="138"/>
      <c r="Q150" s="138"/>
      <c r="R150" s="139"/>
      <c r="S150" s="138"/>
      <c r="T150" s="138"/>
      <c r="U150" s="138"/>
      <c r="V150" s="138"/>
      <c r="W150" s="138"/>
      <c r="X150" s="138"/>
      <c r="Y150" s="138"/>
      <c r="Z150" s="138"/>
      <c r="AA150" s="138"/>
      <c r="AB150" s="138"/>
      <c r="AC150" s="139"/>
      <c r="AD150" s="139"/>
      <c r="AE150" s="136"/>
    </row>
    <row r="151" spans="1:31" s="140" customFormat="1" x14ac:dyDescent="0.25">
      <c r="A151" s="135"/>
      <c r="B151" s="135"/>
      <c r="C151" s="136"/>
      <c r="D151" s="136"/>
      <c r="E151" s="134"/>
      <c r="F151" s="134"/>
      <c r="G151" s="137"/>
      <c r="H151" s="137"/>
      <c r="I151" s="137"/>
      <c r="J151" s="137"/>
      <c r="K151" s="134"/>
      <c r="L151" s="138"/>
      <c r="M151" s="138"/>
      <c r="N151" s="138"/>
      <c r="O151" s="138"/>
      <c r="P151" s="138"/>
      <c r="Q151" s="138"/>
      <c r="R151" s="139"/>
      <c r="S151" s="138"/>
      <c r="T151" s="138"/>
      <c r="U151" s="138"/>
      <c r="V151" s="138"/>
      <c r="W151" s="138"/>
      <c r="X151" s="138"/>
      <c r="Y151" s="138"/>
      <c r="Z151" s="138"/>
      <c r="AA151" s="138"/>
      <c r="AB151" s="138"/>
      <c r="AC151" s="139"/>
      <c r="AD151" s="139"/>
      <c r="AE151" s="136"/>
    </row>
    <row r="152" spans="1:31" s="140" customFormat="1" x14ac:dyDescent="0.25">
      <c r="A152" s="135"/>
      <c r="B152" s="135"/>
      <c r="C152" s="136"/>
      <c r="D152" s="136"/>
      <c r="E152" s="134"/>
      <c r="F152" s="134"/>
      <c r="G152" s="137"/>
      <c r="H152" s="137"/>
      <c r="I152" s="137"/>
      <c r="J152" s="137"/>
      <c r="K152" s="134"/>
      <c r="L152" s="138"/>
      <c r="M152" s="138"/>
      <c r="N152" s="138"/>
      <c r="O152" s="138"/>
      <c r="P152" s="138"/>
      <c r="Q152" s="138"/>
      <c r="R152" s="139"/>
      <c r="S152" s="138"/>
      <c r="T152" s="138"/>
      <c r="U152" s="138"/>
      <c r="V152" s="138"/>
      <c r="W152" s="138"/>
      <c r="X152" s="138"/>
      <c r="Y152" s="138"/>
      <c r="Z152" s="138"/>
      <c r="AA152" s="138"/>
      <c r="AB152" s="138"/>
      <c r="AC152" s="139"/>
      <c r="AD152" s="139"/>
      <c r="AE152" s="136"/>
    </row>
    <row r="153" spans="1:31" s="140" customFormat="1" x14ac:dyDescent="0.25">
      <c r="A153" s="135"/>
      <c r="B153" s="135"/>
      <c r="C153" s="136"/>
      <c r="D153" s="136"/>
      <c r="E153" s="134"/>
      <c r="F153" s="134"/>
      <c r="G153" s="137"/>
      <c r="H153" s="137"/>
      <c r="I153" s="137"/>
      <c r="J153" s="137"/>
      <c r="K153" s="134"/>
      <c r="L153" s="138"/>
      <c r="M153" s="138"/>
      <c r="N153" s="138"/>
      <c r="O153" s="138"/>
      <c r="P153" s="138"/>
      <c r="Q153" s="138"/>
      <c r="R153" s="139"/>
      <c r="S153" s="138"/>
      <c r="T153" s="138"/>
      <c r="U153" s="138"/>
      <c r="V153" s="138"/>
      <c r="W153" s="138"/>
      <c r="X153" s="138"/>
      <c r="Y153" s="138"/>
      <c r="Z153" s="138"/>
      <c r="AA153" s="138"/>
      <c r="AB153" s="138"/>
      <c r="AC153" s="139"/>
      <c r="AD153" s="139"/>
      <c r="AE153" s="136"/>
    </row>
    <row r="154" spans="1:31" s="140" customFormat="1" x14ac:dyDescent="0.25">
      <c r="A154" s="135"/>
      <c r="B154" s="135"/>
      <c r="C154" s="136"/>
      <c r="D154" s="136"/>
      <c r="E154" s="134"/>
      <c r="F154" s="134"/>
      <c r="G154" s="137"/>
      <c r="H154" s="137"/>
      <c r="I154" s="137"/>
      <c r="J154" s="137"/>
      <c r="K154" s="134"/>
      <c r="L154" s="138"/>
      <c r="M154" s="138"/>
      <c r="N154" s="138"/>
      <c r="O154" s="138"/>
      <c r="P154" s="138"/>
      <c r="Q154" s="138"/>
      <c r="R154" s="139"/>
      <c r="S154" s="138"/>
      <c r="T154" s="138"/>
      <c r="U154" s="138"/>
      <c r="V154" s="138"/>
      <c r="W154" s="138"/>
      <c r="X154" s="138"/>
      <c r="Y154" s="138"/>
      <c r="Z154" s="138"/>
      <c r="AA154" s="138"/>
      <c r="AB154" s="138"/>
      <c r="AC154" s="139"/>
      <c r="AD154" s="139"/>
      <c r="AE154" s="136"/>
    </row>
    <row r="155" spans="1:31" s="140" customFormat="1" x14ac:dyDescent="0.25">
      <c r="A155" s="135"/>
      <c r="B155" s="135"/>
      <c r="C155" s="136"/>
      <c r="D155" s="136"/>
      <c r="E155" s="134"/>
      <c r="F155" s="134"/>
      <c r="G155" s="137"/>
      <c r="H155" s="137"/>
      <c r="I155" s="137"/>
      <c r="J155" s="137"/>
      <c r="K155" s="134"/>
      <c r="L155" s="138"/>
      <c r="M155" s="138"/>
      <c r="N155" s="138"/>
      <c r="O155" s="138"/>
      <c r="P155" s="138"/>
      <c r="Q155" s="138"/>
      <c r="R155" s="139"/>
      <c r="S155" s="138"/>
      <c r="T155" s="138"/>
      <c r="U155" s="138"/>
      <c r="V155" s="138"/>
      <c r="W155" s="138"/>
      <c r="X155" s="138"/>
      <c r="Y155" s="138"/>
      <c r="Z155" s="138"/>
      <c r="AA155" s="138"/>
      <c r="AB155" s="138"/>
      <c r="AC155" s="139"/>
      <c r="AD155" s="139"/>
      <c r="AE155" s="136"/>
    </row>
    <row r="156" spans="1:31" s="140" customFormat="1" x14ac:dyDescent="0.25">
      <c r="A156" s="135"/>
      <c r="B156" s="135"/>
      <c r="C156" s="136"/>
      <c r="D156" s="136"/>
      <c r="E156" s="134"/>
      <c r="F156" s="134"/>
      <c r="G156" s="137"/>
      <c r="H156" s="137"/>
      <c r="I156" s="137"/>
      <c r="J156" s="137"/>
      <c r="K156" s="134"/>
      <c r="L156" s="138"/>
      <c r="M156" s="138"/>
      <c r="N156" s="138"/>
      <c r="O156" s="138"/>
      <c r="P156" s="138"/>
      <c r="Q156" s="138"/>
      <c r="R156" s="139"/>
      <c r="S156" s="138"/>
      <c r="T156" s="138"/>
      <c r="U156" s="138"/>
      <c r="V156" s="138"/>
      <c r="W156" s="138"/>
      <c r="X156" s="138"/>
      <c r="Y156" s="138"/>
      <c r="Z156" s="138"/>
      <c r="AA156" s="138"/>
      <c r="AB156" s="138"/>
      <c r="AC156" s="139"/>
      <c r="AD156" s="139"/>
      <c r="AE156" s="136"/>
    </row>
    <row r="157" spans="1:31" s="140" customFormat="1" x14ac:dyDescent="0.25">
      <c r="A157" s="135"/>
      <c r="B157" s="135"/>
      <c r="C157" s="136"/>
      <c r="D157" s="136"/>
      <c r="E157" s="134"/>
      <c r="F157" s="134"/>
      <c r="G157" s="137"/>
      <c r="H157" s="137"/>
      <c r="I157" s="137"/>
      <c r="J157" s="137"/>
      <c r="K157" s="134"/>
      <c r="L157" s="138"/>
      <c r="M157" s="138"/>
      <c r="N157" s="138"/>
      <c r="O157" s="138"/>
      <c r="P157" s="138"/>
      <c r="Q157" s="138"/>
      <c r="R157" s="139"/>
      <c r="S157" s="138"/>
      <c r="T157" s="138"/>
      <c r="U157" s="138"/>
      <c r="V157" s="138"/>
      <c r="W157" s="138"/>
      <c r="X157" s="138"/>
      <c r="Y157" s="138"/>
      <c r="Z157" s="138"/>
      <c r="AA157" s="138"/>
      <c r="AB157" s="138"/>
      <c r="AC157" s="139"/>
      <c r="AD157" s="139"/>
      <c r="AE157" s="136"/>
    </row>
    <row r="158" spans="1:31" s="140" customFormat="1" x14ac:dyDescent="0.25">
      <c r="A158" s="135"/>
      <c r="B158" s="135"/>
      <c r="C158" s="136"/>
      <c r="D158" s="136"/>
      <c r="E158" s="134"/>
      <c r="F158" s="134"/>
      <c r="G158" s="137"/>
      <c r="H158" s="137"/>
      <c r="I158" s="137"/>
      <c r="J158" s="137"/>
      <c r="K158" s="134"/>
      <c r="L158" s="138"/>
      <c r="M158" s="138"/>
      <c r="N158" s="138"/>
      <c r="O158" s="138"/>
      <c r="P158" s="138"/>
      <c r="Q158" s="138"/>
      <c r="R158" s="139"/>
      <c r="S158" s="138"/>
      <c r="T158" s="138"/>
      <c r="U158" s="138"/>
      <c r="V158" s="138"/>
      <c r="W158" s="138"/>
      <c r="X158" s="138"/>
      <c r="Y158" s="138"/>
      <c r="Z158" s="138"/>
      <c r="AA158" s="138"/>
      <c r="AB158" s="138"/>
      <c r="AC158" s="139"/>
      <c r="AD158" s="139"/>
      <c r="AE158" s="136"/>
    </row>
    <row r="159" spans="1:31" s="140" customFormat="1" x14ac:dyDescent="0.25">
      <c r="A159" s="135"/>
      <c r="B159" s="135"/>
      <c r="C159" s="136"/>
      <c r="D159" s="136"/>
      <c r="E159" s="134"/>
      <c r="F159" s="134"/>
      <c r="G159" s="137"/>
      <c r="H159" s="137"/>
      <c r="I159" s="137"/>
      <c r="J159" s="137"/>
      <c r="K159" s="134"/>
      <c r="L159" s="138"/>
      <c r="M159" s="138"/>
      <c r="N159" s="138"/>
      <c r="O159" s="138"/>
      <c r="P159" s="138"/>
      <c r="Q159" s="138"/>
      <c r="R159" s="139"/>
      <c r="S159" s="138"/>
      <c r="T159" s="138"/>
      <c r="U159" s="138"/>
      <c r="V159" s="138"/>
      <c r="W159" s="138"/>
      <c r="X159" s="138"/>
      <c r="Y159" s="138"/>
      <c r="Z159" s="138"/>
      <c r="AA159" s="138"/>
      <c r="AB159" s="138"/>
      <c r="AC159" s="139"/>
      <c r="AD159" s="139"/>
      <c r="AE159" s="136"/>
    </row>
    <row r="160" spans="1:31" s="140" customFormat="1" x14ac:dyDescent="0.25">
      <c r="A160" s="135"/>
      <c r="B160" s="135"/>
      <c r="C160" s="136"/>
      <c r="D160" s="136"/>
      <c r="E160" s="134"/>
      <c r="F160" s="134"/>
      <c r="G160" s="137"/>
      <c r="H160" s="137"/>
      <c r="I160" s="137"/>
      <c r="J160" s="137"/>
      <c r="K160" s="134"/>
      <c r="L160" s="138"/>
      <c r="M160" s="138"/>
      <c r="N160" s="138"/>
      <c r="O160" s="138"/>
      <c r="P160" s="138"/>
      <c r="Q160" s="138"/>
      <c r="R160" s="139"/>
      <c r="S160" s="138"/>
      <c r="T160" s="138"/>
      <c r="U160" s="138"/>
      <c r="V160" s="138"/>
      <c r="W160" s="138"/>
      <c r="X160" s="138"/>
      <c r="Y160" s="138"/>
      <c r="Z160" s="138"/>
      <c r="AA160" s="138"/>
      <c r="AB160" s="138"/>
      <c r="AC160" s="139"/>
      <c r="AD160" s="139"/>
      <c r="AE160" s="136"/>
    </row>
    <row r="161" spans="1:31" s="140" customFormat="1" x14ac:dyDescent="0.25">
      <c r="A161" s="135"/>
      <c r="B161" s="135"/>
      <c r="C161" s="136"/>
      <c r="D161" s="136"/>
      <c r="E161" s="134"/>
      <c r="F161" s="134"/>
      <c r="G161" s="137"/>
      <c r="H161" s="137"/>
      <c r="I161" s="137"/>
      <c r="J161" s="137"/>
      <c r="K161" s="134"/>
      <c r="L161" s="138"/>
      <c r="M161" s="138"/>
      <c r="N161" s="138"/>
      <c r="O161" s="138"/>
      <c r="P161" s="138"/>
      <c r="Q161" s="138"/>
      <c r="R161" s="139"/>
      <c r="S161" s="138"/>
      <c r="T161" s="138"/>
      <c r="U161" s="138"/>
      <c r="V161" s="138"/>
      <c r="W161" s="138"/>
      <c r="X161" s="138"/>
      <c r="Y161" s="138"/>
      <c r="Z161" s="138"/>
      <c r="AA161" s="138"/>
      <c r="AB161" s="138"/>
      <c r="AC161" s="139"/>
      <c r="AD161" s="139"/>
      <c r="AE161" s="136"/>
    </row>
    <row r="162" spans="1:31" s="140" customFormat="1" x14ac:dyDescent="0.25">
      <c r="A162" s="135"/>
      <c r="B162" s="135"/>
      <c r="C162" s="136"/>
      <c r="D162" s="136"/>
      <c r="E162" s="134"/>
      <c r="F162" s="134"/>
      <c r="G162" s="137"/>
      <c r="H162" s="137"/>
      <c r="I162" s="137"/>
      <c r="J162" s="137"/>
      <c r="K162" s="134"/>
      <c r="L162" s="138"/>
      <c r="M162" s="138"/>
      <c r="N162" s="138"/>
      <c r="O162" s="138"/>
      <c r="P162" s="138"/>
      <c r="Q162" s="138"/>
      <c r="R162" s="139"/>
      <c r="S162" s="138"/>
      <c r="T162" s="138"/>
      <c r="U162" s="138"/>
      <c r="V162" s="138"/>
      <c r="W162" s="138"/>
      <c r="X162" s="138"/>
      <c r="Y162" s="138"/>
      <c r="Z162" s="138"/>
      <c r="AA162" s="138"/>
      <c r="AB162" s="138"/>
      <c r="AC162" s="139"/>
      <c r="AD162" s="139"/>
      <c r="AE162" s="136"/>
    </row>
    <row r="163" spans="1:31" s="140" customFormat="1" x14ac:dyDescent="0.25">
      <c r="A163" s="135"/>
      <c r="B163" s="135"/>
      <c r="C163" s="136"/>
      <c r="D163" s="136"/>
      <c r="E163" s="134"/>
      <c r="F163" s="134"/>
      <c r="G163" s="137"/>
      <c r="H163" s="137"/>
      <c r="I163" s="137"/>
      <c r="J163" s="137"/>
      <c r="K163" s="134"/>
      <c r="L163" s="138"/>
      <c r="M163" s="138"/>
      <c r="N163" s="138"/>
      <c r="O163" s="138"/>
      <c r="P163" s="138"/>
      <c r="Q163" s="138"/>
      <c r="R163" s="139"/>
      <c r="S163" s="138"/>
      <c r="T163" s="138"/>
      <c r="U163" s="138"/>
      <c r="V163" s="138"/>
      <c r="W163" s="138"/>
      <c r="X163" s="138"/>
      <c r="Y163" s="138"/>
      <c r="Z163" s="138"/>
      <c r="AA163" s="138"/>
      <c r="AB163" s="138"/>
      <c r="AC163" s="139"/>
      <c r="AD163" s="139"/>
      <c r="AE163" s="136"/>
    </row>
    <row r="164" spans="1:31" s="140" customFormat="1" x14ac:dyDescent="0.25">
      <c r="A164" s="135"/>
      <c r="B164" s="135"/>
      <c r="C164" s="136"/>
      <c r="D164" s="136"/>
      <c r="E164" s="134"/>
      <c r="F164" s="134"/>
      <c r="G164" s="137"/>
      <c r="H164" s="137"/>
      <c r="I164" s="137"/>
      <c r="J164" s="137"/>
      <c r="K164" s="134"/>
      <c r="L164" s="138"/>
      <c r="M164" s="138"/>
      <c r="N164" s="138"/>
      <c r="O164" s="138"/>
      <c r="P164" s="138"/>
      <c r="Q164" s="138"/>
      <c r="R164" s="139"/>
      <c r="S164" s="138"/>
      <c r="T164" s="138"/>
      <c r="U164" s="138"/>
      <c r="V164" s="138"/>
      <c r="W164" s="138"/>
      <c r="X164" s="138"/>
      <c r="Y164" s="138"/>
      <c r="Z164" s="138"/>
      <c r="AA164" s="138"/>
      <c r="AB164" s="138"/>
      <c r="AC164" s="139"/>
      <c r="AD164" s="139"/>
      <c r="AE164" s="136"/>
    </row>
    <row r="165" spans="1:31" s="140" customFormat="1" x14ac:dyDescent="0.25">
      <c r="A165" s="135"/>
      <c r="B165" s="135"/>
      <c r="C165" s="136"/>
      <c r="D165" s="136"/>
      <c r="E165" s="134"/>
      <c r="F165" s="134"/>
      <c r="G165" s="137"/>
      <c r="H165" s="137"/>
      <c r="I165" s="137"/>
      <c r="J165" s="137"/>
      <c r="K165" s="134"/>
      <c r="L165" s="138"/>
      <c r="M165" s="138"/>
      <c r="N165" s="138"/>
      <c r="O165" s="138"/>
      <c r="P165" s="138"/>
      <c r="Q165" s="138"/>
      <c r="R165" s="139"/>
      <c r="S165" s="138"/>
      <c r="T165" s="138"/>
      <c r="U165" s="138"/>
      <c r="V165" s="138"/>
      <c r="W165" s="138"/>
      <c r="X165" s="138"/>
      <c r="Y165" s="138"/>
      <c r="Z165" s="138"/>
      <c r="AA165" s="138"/>
      <c r="AB165" s="138"/>
      <c r="AC165" s="139"/>
      <c r="AD165" s="139"/>
      <c r="AE165" s="136"/>
    </row>
    <row r="166" spans="1:31" s="140" customFormat="1" x14ac:dyDescent="0.25">
      <c r="A166" s="135"/>
      <c r="B166" s="135"/>
      <c r="C166" s="136"/>
      <c r="D166" s="136"/>
      <c r="E166" s="134"/>
      <c r="F166" s="134"/>
      <c r="G166" s="137"/>
      <c r="H166" s="137"/>
      <c r="I166" s="137"/>
      <c r="J166" s="137"/>
      <c r="K166" s="134"/>
      <c r="L166" s="138"/>
      <c r="M166" s="138"/>
      <c r="N166" s="138"/>
      <c r="O166" s="138"/>
      <c r="P166" s="138"/>
      <c r="Q166" s="138"/>
      <c r="R166" s="139"/>
      <c r="S166" s="138"/>
      <c r="T166" s="138"/>
      <c r="U166" s="138"/>
      <c r="V166" s="138"/>
      <c r="W166" s="138"/>
      <c r="X166" s="138"/>
      <c r="Y166" s="138"/>
      <c r="Z166" s="138"/>
      <c r="AA166" s="138"/>
      <c r="AB166" s="138"/>
      <c r="AC166" s="139"/>
      <c r="AD166" s="139"/>
      <c r="AE166" s="136"/>
    </row>
    <row r="167" spans="1:31" s="140" customFormat="1" x14ac:dyDescent="0.25">
      <c r="A167" s="135"/>
      <c r="B167" s="135"/>
      <c r="C167" s="136"/>
      <c r="D167" s="136"/>
      <c r="E167" s="134"/>
      <c r="F167" s="134"/>
      <c r="G167" s="137"/>
      <c r="H167" s="137"/>
      <c r="I167" s="137"/>
      <c r="J167" s="137"/>
      <c r="K167" s="134"/>
      <c r="L167" s="138"/>
      <c r="M167" s="138"/>
      <c r="N167" s="138"/>
      <c r="O167" s="138"/>
      <c r="P167" s="138"/>
      <c r="Q167" s="138"/>
      <c r="R167" s="139"/>
      <c r="S167" s="138"/>
      <c r="T167" s="138"/>
      <c r="U167" s="138"/>
      <c r="V167" s="138"/>
      <c r="W167" s="138"/>
      <c r="X167" s="138"/>
      <c r="Y167" s="138"/>
      <c r="Z167" s="138"/>
      <c r="AA167" s="138"/>
      <c r="AB167" s="138"/>
      <c r="AC167" s="139"/>
      <c r="AD167" s="139"/>
      <c r="AE167" s="136"/>
    </row>
    <row r="168" spans="1:31" s="140" customFormat="1" x14ac:dyDescent="0.25">
      <c r="A168" s="135"/>
      <c r="B168" s="135"/>
      <c r="C168" s="136"/>
      <c r="D168" s="136"/>
      <c r="E168" s="134"/>
      <c r="F168" s="134"/>
      <c r="G168" s="137"/>
      <c r="H168" s="137"/>
      <c r="I168" s="137"/>
      <c r="J168" s="137"/>
      <c r="K168" s="134"/>
      <c r="L168" s="138"/>
      <c r="M168" s="138"/>
      <c r="N168" s="138"/>
      <c r="O168" s="138"/>
      <c r="P168" s="138"/>
      <c r="Q168" s="138"/>
      <c r="R168" s="139"/>
      <c r="S168" s="138"/>
      <c r="T168" s="138"/>
      <c r="U168" s="138"/>
      <c r="V168" s="138"/>
      <c r="W168" s="138"/>
      <c r="X168" s="138"/>
      <c r="Y168" s="138"/>
      <c r="Z168" s="138"/>
      <c r="AA168" s="138"/>
      <c r="AB168" s="138"/>
      <c r="AC168" s="139"/>
      <c r="AD168" s="139"/>
      <c r="AE168" s="136"/>
    </row>
    <row r="169" spans="1:31" s="140" customFormat="1" x14ac:dyDescent="0.25">
      <c r="A169" s="135"/>
      <c r="B169" s="135"/>
      <c r="C169" s="136"/>
      <c r="D169" s="136"/>
      <c r="E169" s="134"/>
      <c r="F169" s="134"/>
      <c r="G169" s="137"/>
      <c r="H169" s="137"/>
      <c r="I169" s="137"/>
      <c r="J169" s="137"/>
      <c r="K169" s="134"/>
      <c r="L169" s="138"/>
      <c r="M169" s="138"/>
      <c r="N169" s="138"/>
      <c r="O169" s="138"/>
      <c r="P169" s="138"/>
      <c r="Q169" s="138"/>
      <c r="R169" s="139"/>
      <c r="S169" s="138"/>
      <c r="T169" s="138"/>
      <c r="U169" s="138"/>
      <c r="V169" s="138"/>
      <c r="W169" s="138"/>
      <c r="X169" s="138"/>
      <c r="Y169" s="138"/>
      <c r="Z169" s="138"/>
      <c r="AA169" s="138"/>
      <c r="AB169" s="138"/>
      <c r="AC169" s="139"/>
      <c r="AD169" s="139"/>
      <c r="AE169" s="136"/>
    </row>
    <row r="170" spans="1:31" s="140" customFormat="1" x14ac:dyDescent="0.25">
      <c r="A170" s="135"/>
      <c r="B170" s="135"/>
      <c r="C170" s="136"/>
      <c r="D170" s="136"/>
      <c r="E170" s="134"/>
      <c r="F170" s="134"/>
      <c r="G170" s="137"/>
      <c r="H170" s="137"/>
      <c r="I170" s="137"/>
      <c r="J170" s="137"/>
      <c r="K170" s="134"/>
      <c r="L170" s="138"/>
      <c r="M170" s="138"/>
      <c r="N170" s="138"/>
      <c r="O170" s="138"/>
      <c r="P170" s="138"/>
      <c r="Q170" s="138"/>
      <c r="R170" s="139"/>
      <c r="S170" s="138"/>
      <c r="T170" s="138"/>
      <c r="U170" s="138"/>
      <c r="V170" s="138"/>
      <c r="W170" s="138"/>
      <c r="X170" s="138"/>
      <c r="Y170" s="138"/>
      <c r="Z170" s="138"/>
      <c r="AA170" s="138"/>
      <c r="AB170" s="138"/>
      <c r="AC170" s="139"/>
      <c r="AD170" s="139"/>
      <c r="AE170" s="136"/>
    </row>
    <row r="171" spans="1:31" s="140" customFormat="1" x14ac:dyDescent="0.25">
      <c r="A171" s="135"/>
      <c r="B171" s="135"/>
      <c r="C171" s="136"/>
      <c r="D171" s="136"/>
      <c r="E171" s="134"/>
      <c r="F171" s="134"/>
      <c r="G171" s="137"/>
      <c r="H171" s="137"/>
      <c r="I171" s="137"/>
      <c r="J171" s="137"/>
      <c r="K171" s="134"/>
      <c r="L171" s="138"/>
      <c r="M171" s="138"/>
      <c r="N171" s="138"/>
      <c r="O171" s="138"/>
      <c r="P171" s="138"/>
      <c r="Q171" s="138"/>
      <c r="R171" s="139"/>
      <c r="S171" s="138"/>
      <c r="T171" s="138"/>
      <c r="U171" s="138"/>
      <c r="V171" s="138"/>
      <c r="W171" s="138"/>
      <c r="X171" s="138"/>
      <c r="Y171" s="138"/>
      <c r="Z171" s="138"/>
      <c r="AA171" s="138"/>
      <c r="AB171" s="138"/>
      <c r="AC171" s="139"/>
      <c r="AD171" s="139"/>
      <c r="AE171" s="136"/>
    </row>
    <row r="172" spans="1:31" s="140" customFormat="1" x14ac:dyDescent="0.25">
      <c r="A172" s="135"/>
      <c r="B172" s="135"/>
      <c r="C172" s="136"/>
      <c r="D172" s="136"/>
      <c r="E172" s="134"/>
      <c r="F172" s="134"/>
      <c r="G172" s="137"/>
      <c r="H172" s="137"/>
      <c r="I172" s="137"/>
      <c r="J172" s="137"/>
      <c r="K172" s="134"/>
      <c r="L172" s="138"/>
      <c r="M172" s="138"/>
      <c r="N172" s="138"/>
      <c r="O172" s="138"/>
      <c r="P172" s="138"/>
      <c r="Q172" s="138"/>
      <c r="R172" s="139"/>
      <c r="S172" s="138"/>
      <c r="T172" s="138"/>
      <c r="U172" s="138"/>
      <c r="V172" s="138"/>
      <c r="W172" s="138"/>
      <c r="X172" s="138"/>
      <c r="Y172" s="138"/>
      <c r="Z172" s="138"/>
      <c r="AA172" s="138"/>
      <c r="AB172" s="138"/>
      <c r="AC172" s="139"/>
      <c r="AD172" s="139"/>
      <c r="AE172" s="136"/>
    </row>
    <row r="173" spans="1:31" s="140" customFormat="1" x14ac:dyDescent="0.25">
      <c r="A173" s="135"/>
      <c r="B173" s="135"/>
      <c r="C173" s="136"/>
      <c r="D173" s="136"/>
      <c r="E173" s="134"/>
      <c r="F173" s="134"/>
      <c r="G173" s="137"/>
      <c r="H173" s="137"/>
      <c r="I173" s="137"/>
      <c r="J173" s="137"/>
      <c r="K173" s="134"/>
      <c r="L173" s="138"/>
      <c r="M173" s="138"/>
      <c r="N173" s="138"/>
      <c r="O173" s="138"/>
      <c r="P173" s="138"/>
      <c r="Q173" s="138"/>
      <c r="R173" s="139"/>
      <c r="S173" s="138"/>
      <c r="T173" s="138"/>
      <c r="U173" s="138"/>
      <c r="V173" s="138"/>
      <c r="W173" s="138"/>
      <c r="X173" s="138"/>
      <c r="Y173" s="138"/>
      <c r="Z173" s="138"/>
      <c r="AA173" s="138"/>
      <c r="AB173" s="138"/>
      <c r="AC173" s="139"/>
      <c r="AD173" s="139"/>
      <c r="AE173" s="136"/>
    </row>
    <row r="174" spans="1:31" s="140" customFormat="1" x14ac:dyDescent="0.25">
      <c r="A174" s="135"/>
      <c r="B174" s="135"/>
      <c r="C174" s="136"/>
      <c r="D174" s="136"/>
      <c r="E174" s="134"/>
      <c r="F174" s="134"/>
      <c r="G174" s="137"/>
      <c r="H174" s="137"/>
      <c r="I174" s="137"/>
      <c r="J174" s="137"/>
      <c r="K174" s="134"/>
      <c r="L174" s="138"/>
      <c r="M174" s="138"/>
      <c r="N174" s="138"/>
      <c r="O174" s="138"/>
      <c r="P174" s="138"/>
      <c r="Q174" s="138"/>
      <c r="R174" s="139"/>
      <c r="S174" s="138"/>
      <c r="T174" s="138"/>
      <c r="U174" s="138"/>
      <c r="V174" s="138"/>
      <c r="W174" s="138"/>
      <c r="X174" s="138"/>
      <c r="Y174" s="138"/>
      <c r="Z174" s="138"/>
      <c r="AA174" s="138"/>
      <c r="AB174" s="138"/>
      <c r="AC174" s="139"/>
      <c r="AD174" s="139"/>
      <c r="AE174" s="136"/>
    </row>
    <row r="175" spans="1:31" s="140" customFormat="1" x14ac:dyDescent="0.25">
      <c r="A175" s="135"/>
      <c r="B175" s="135"/>
      <c r="C175" s="136"/>
      <c r="D175" s="136"/>
      <c r="E175" s="134"/>
      <c r="F175" s="134"/>
      <c r="G175" s="137"/>
      <c r="H175" s="137"/>
      <c r="I175" s="137"/>
      <c r="J175" s="137"/>
      <c r="K175" s="134"/>
      <c r="L175" s="138"/>
      <c r="M175" s="138"/>
      <c r="N175" s="138"/>
      <c r="O175" s="138"/>
      <c r="P175" s="138"/>
      <c r="Q175" s="138"/>
      <c r="R175" s="139"/>
      <c r="S175" s="138"/>
      <c r="T175" s="138"/>
      <c r="U175" s="138"/>
      <c r="V175" s="138"/>
      <c r="W175" s="138"/>
      <c r="X175" s="138"/>
      <c r="Y175" s="138"/>
      <c r="Z175" s="138"/>
      <c r="AA175" s="138"/>
      <c r="AB175" s="138"/>
      <c r="AC175" s="139"/>
      <c r="AD175" s="139"/>
      <c r="AE175" s="136"/>
    </row>
    <row r="176" spans="1:31" s="140" customFormat="1" x14ac:dyDescent="0.25">
      <c r="A176" s="135"/>
      <c r="B176" s="135"/>
      <c r="C176" s="136"/>
      <c r="D176" s="136"/>
      <c r="E176" s="134"/>
      <c r="F176" s="134"/>
      <c r="G176" s="137"/>
      <c r="H176" s="137"/>
      <c r="I176" s="137"/>
      <c r="J176" s="137"/>
      <c r="K176" s="134"/>
      <c r="L176" s="138"/>
      <c r="M176" s="138"/>
      <c r="N176" s="138"/>
      <c r="O176" s="138"/>
      <c r="P176" s="138"/>
      <c r="Q176" s="138"/>
      <c r="R176" s="139"/>
      <c r="S176" s="138"/>
      <c r="T176" s="138"/>
      <c r="U176" s="138"/>
      <c r="V176" s="138"/>
      <c r="W176" s="138"/>
      <c r="X176" s="138"/>
      <c r="Y176" s="138"/>
      <c r="Z176" s="138"/>
      <c r="AA176" s="138"/>
      <c r="AB176" s="138"/>
      <c r="AC176" s="139"/>
      <c r="AD176" s="139"/>
      <c r="AE176" s="136"/>
    </row>
    <row r="177" spans="1:31" s="140" customFormat="1" x14ac:dyDescent="0.25">
      <c r="A177" s="135"/>
      <c r="B177" s="135"/>
      <c r="C177" s="136"/>
      <c r="D177" s="136"/>
      <c r="E177" s="134"/>
      <c r="F177" s="134"/>
      <c r="G177" s="137"/>
      <c r="H177" s="137"/>
      <c r="I177" s="137"/>
      <c r="J177" s="137"/>
      <c r="K177" s="134"/>
      <c r="L177" s="138"/>
      <c r="M177" s="138"/>
      <c r="N177" s="138"/>
      <c r="O177" s="138"/>
      <c r="P177" s="138"/>
      <c r="Q177" s="138"/>
      <c r="R177" s="139"/>
      <c r="S177" s="138"/>
      <c r="T177" s="138"/>
      <c r="U177" s="138"/>
      <c r="V177" s="138"/>
      <c r="W177" s="138"/>
      <c r="X177" s="138"/>
      <c r="Y177" s="138"/>
      <c r="Z177" s="138"/>
      <c r="AA177" s="138"/>
      <c r="AB177" s="138"/>
      <c r="AC177" s="139"/>
      <c r="AD177" s="139"/>
      <c r="AE177" s="136"/>
    </row>
    <row r="178" spans="1:31" s="140" customFormat="1" x14ac:dyDescent="0.25">
      <c r="A178" s="135"/>
      <c r="B178" s="135"/>
      <c r="C178" s="136"/>
      <c r="D178" s="136"/>
      <c r="E178" s="134"/>
      <c r="F178" s="134"/>
      <c r="G178" s="137"/>
      <c r="H178" s="137"/>
      <c r="I178" s="137"/>
      <c r="J178" s="137"/>
      <c r="K178" s="134"/>
      <c r="L178" s="138"/>
      <c r="M178" s="138"/>
      <c r="N178" s="138"/>
      <c r="O178" s="138"/>
      <c r="P178" s="138"/>
      <c r="Q178" s="138"/>
      <c r="R178" s="139"/>
      <c r="S178" s="138"/>
      <c r="T178" s="138"/>
      <c r="U178" s="138"/>
      <c r="V178" s="138"/>
      <c r="W178" s="138"/>
      <c r="X178" s="138"/>
      <c r="Y178" s="138"/>
      <c r="Z178" s="138"/>
      <c r="AA178" s="138"/>
      <c r="AB178" s="138"/>
      <c r="AC178" s="139"/>
      <c r="AD178" s="139"/>
      <c r="AE178" s="136"/>
    </row>
    <row r="179" spans="1:31" s="140" customFormat="1" x14ac:dyDescent="0.25">
      <c r="A179" s="135"/>
      <c r="B179" s="135"/>
      <c r="C179" s="136"/>
      <c r="D179" s="136"/>
      <c r="E179" s="134"/>
      <c r="F179" s="134"/>
      <c r="G179" s="137"/>
      <c r="H179" s="137"/>
      <c r="I179" s="137"/>
      <c r="J179" s="137"/>
      <c r="K179" s="134"/>
      <c r="L179" s="138"/>
      <c r="M179" s="138"/>
      <c r="N179" s="138"/>
      <c r="O179" s="138"/>
      <c r="P179" s="138"/>
      <c r="Q179" s="138"/>
      <c r="R179" s="139"/>
      <c r="S179" s="138"/>
      <c r="T179" s="138"/>
      <c r="U179" s="138"/>
      <c r="V179" s="138"/>
      <c r="W179" s="138"/>
      <c r="X179" s="138"/>
      <c r="Y179" s="138"/>
      <c r="Z179" s="138"/>
      <c r="AA179" s="138"/>
      <c r="AB179" s="138"/>
      <c r="AC179" s="139"/>
      <c r="AD179" s="139"/>
      <c r="AE179" s="136"/>
    </row>
    <row r="180" spans="1:31" s="140" customFormat="1" x14ac:dyDescent="0.25">
      <c r="A180" s="135"/>
      <c r="B180" s="135"/>
      <c r="C180" s="136"/>
      <c r="D180" s="136"/>
      <c r="E180" s="134"/>
      <c r="F180" s="134"/>
      <c r="G180" s="137"/>
      <c r="H180" s="137"/>
      <c r="I180" s="137"/>
      <c r="J180" s="137"/>
      <c r="K180" s="134"/>
      <c r="L180" s="138"/>
      <c r="M180" s="138"/>
      <c r="N180" s="138"/>
      <c r="O180" s="138"/>
      <c r="P180" s="138"/>
      <c r="Q180" s="138"/>
      <c r="R180" s="139"/>
      <c r="S180" s="138"/>
      <c r="T180" s="138"/>
      <c r="U180" s="138"/>
      <c r="V180" s="138"/>
      <c r="W180" s="138"/>
      <c r="X180" s="138"/>
      <c r="Y180" s="138"/>
      <c r="Z180" s="138"/>
      <c r="AA180" s="138"/>
      <c r="AB180" s="138"/>
      <c r="AC180" s="139"/>
      <c r="AD180" s="139"/>
      <c r="AE180" s="136"/>
    </row>
    <row r="181" spans="1:31" s="140" customFormat="1" x14ac:dyDescent="0.25">
      <c r="A181" s="135"/>
      <c r="B181" s="135"/>
      <c r="C181" s="136"/>
      <c r="D181" s="136"/>
      <c r="E181" s="134"/>
      <c r="F181" s="134"/>
      <c r="G181" s="137"/>
      <c r="H181" s="137"/>
      <c r="I181" s="137"/>
      <c r="J181" s="137"/>
      <c r="K181" s="134"/>
      <c r="L181" s="138"/>
      <c r="M181" s="138"/>
      <c r="N181" s="138"/>
      <c r="O181" s="138"/>
      <c r="P181" s="138"/>
      <c r="Q181" s="138"/>
      <c r="R181" s="139"/>
      <c r="S181" s="138"/>
      <c r="T181" s="138"/>
      <c r="U181" s="138"/>
      <c r="V181" s="138"/>
      <c r="W181" s="138"/>
      <c r="X181" s="138"/>
      <c r="Y181" s="138"/>
      <c r="Z181" s="138"/>
      <c r="AA181" s="138"/>
      <c r="AB181" s="138"/>
      <c r="AC181" s="139"/>
      <c r="AD181" s="139"/>
      <c r="AE181" s="136"/>
    </row>
    <row r="182" spans="1:31" s="140" customFormat="1" x14ac:dyDescent="0.25">
      <c r="A182" s="135"/>
      <c r="B182" s="135"/>
      <c r="C182" s="136"/>
      <c r="D182" s="136"/>
      <c r="E182" s="134"/>
      <c r="F182" s="134"/>
      <c r="G182" s="137"/>
      <c r="H182" s="137"/>
      <c r="I182" s="137"/>
      <c r="J182" s="137"/>
      <c r="K182" s="134"/>
      <c r="L182" s="138"/>
      <c r="M182" s="138"/>
      <c r="N182" s="138"/>
      <c r="O182" s="138"/>
      <c r="P182" s="138"/>
      <c r="Q182" s="138"/>
      <c r="R182" s="139"/>
      <c r="S182" s="138"/>
      <c r="T182" s="138"/>
      <c r="U182" s="138"/>
      <c r="V182" s="138"/>
      <c r="W182" s="138"/>
      <c r="X182" s="138"/>
      <c r="Y182" s="138"/>
      <c r="Z182" s="138"/>
      <c r="AA182" s="138"/>
      <c r="AB182" s="138"/>
      <c r="AC182" s="139"/>
      <c r="AD182" s="139"/>
      <c r="AE182" s="136"/>
    </row>
    <row r="183" spans="1:31" s="140" customFormat="1" x14ac:dyDescent="0.25">
      <c r="A183" s="135"/>
      <c r="B183" s="135"/>
      <c r="C183" s="136"/>
      <c r="D183" s="136"/>
      <c r="E183" s="134"/>
      <c r="F183" s="134"/>
      <c r="G183" s="137"/>
      <c r="H183" s="137"/>
      <c r="I183" s="137"/>
      <c r="J183" s="137"/>
      <c r="K183" s="134"/>
      <c r="L183" s="138"/>
      <c r="M183" s="138"/>
      <c r="N183" s="138"/>
      <c r="O183" s="138"/>
      <c r="P183" s="138"/>
      <c r="Q183" s="138"/>
      <c r="R183" s="139"/>
      <c r="S183" s="138"/>
      <c r="T183" s="138"/>
      <c r="U183" s="138"/>
      <c r="V183" s="138"/>
      <c r="W183" s="138"/>
      <c r="X183" s="138"/>
      <c r="Y183" s="138"/>
      <c r="Z183" s="138"/>
      <c r="AA183" s="138"/>
      <c r="AB183" s="138"/>
      <c r="AC183" s="139"/>
      <c r="AD183" s="139"/>
      <c r="AE183" s="136"/>
    </row>
    <row r="184" spans="1:31" s="140" customFormat="1" x14ac:dyDescent="0.25">
      <c r="A184" s="135"/>
      <c r="B184" s="135"/>
      <c r="C184" s="136"/>
      <c r="D184" s="136"/>
      <c r="E184" s="134"/>
      <c r="F184" s="134"/>
      <c r="G184" s="137"/>
      <c r="H184" s="137"/>
      <c r="I184" s="137"/>
      <c r="J184" s="137"/>
      <c r="K184" s="134"/>
      <c r="L184" s="138"/>
      <c r="M184" s="138"/>
      <c r="N184" s="138"/>
      <c r="O184" s="138"/>
      <c r="P184" s="138"/>
      <c r="Q184" s="138"/>
      <c r="R184" s="139"/>
      <c r="S184" s="138"/>
      <c r="T184" s="138"/>
      <c r="U184" s="138"/>
      <c r="V184" s="138"/>
      <c r="W184" s="138"/>
      <c r="X184" s="138"/>
      <c r="Y184" s="138"/>
      <c r="Z184" s="138"/>
      <c r="AA184" s="138"/>
      <c r="AB184" s="138"/>
      <c r="AC184" s="139"/>
      <c r="AD184" s="139"/>
      <c r="AE184" s="136"/>
    </row>
    <row r="185" spans="1:31" s="140" customFormat="1" x14ac:dyDescent="0.25">
      <c r="A185" s="135"/>
      <c r="B185" s="135"/>
      <c r="C185" s="136"/>
      <c r="D185" s="136"/>
      <c r="E185" s="134"/>
      <c r="F185" s="134"/>
      <c r="G185" s="137"/>
      <c r="H185" s="137"/>
      <c r="I185" s="137"/>
      <c r="J185" s="137"/>
      <c r="K185" s="134"/>
      <c r="L185" s="138"/>
      <c r="M185" s="138"/>
      <c r="N185" s="138"/>
      <c r="O185" s="138"/>
      <c r="P185" s="138"/>
      <c r="Q185" s="138"/>
      <c r="R185" s="139"/>
      <c r="S185" s="138"/>
      <c r="T185" s="138"/>
      <c r="U185" s="138"/>
      <c r="V185" s="138"/>
      <c r="W185" s="138"/>
      <c r="X185" s="138"/>
      <c r="Y185" s="138"/>
      <c r="Z185" s="138"/>
      <c r="AA185" s="138"/>
      <c r="AB185" s="138"/>
      <c r="AC185" s="139"/>
      <c r="AD185" s="139"/>
      <c r="AE185" s="136"/>
    </row>
    <row r="186" spans="1:31" s="140" customFormat="1" x14ac:dyDescent="0.25">
      <c r="A186" s="135"/>
      <c r="B186" s="135"/>
      <c r="C186" s="136"/>
      <c r="D186" s="136"/>
      <c r="E186" s="134"/>
      <c r="F186" s="134"/>
      <c r="G186" s="137"/>
      <c r="H186" s="137"/>
      <c r="I186" s="137"/>
      <c r="J186" s="137"/>
      <c r="K186" s="134"/>
      <c r="L186" s="138"/>
      <c r="M186" s="138"/>
      <c r="N186" s="138"/>
      <c r="O186" s="138"/>
      <c r="P186" s="138"/>
      <c r="Q186" s="138"/>
      <c r="R186" s="139"/>
      <c r="S186" s="138"/>
      <c r="T186" s="138"/>
      <c r="U186" s="138"/>
      <c r="V186" s="138"/>
      <c r="W186" s="138"/>
      <c r="X186" s="138"/>
      <c r="Y186" s="138"/>
      <c r="Z186" s="138"/>
      <c r="AA186" s="138"/>
      <c r="AB186" s="138"/>
      <c r="AC186" s="139"/>
      <c r="AD186" s="139"/>
      <c r="AE186" s="136"/>
    </row>
    <row r="187" spans="1:31" s="140" customFormat="1" x14ac:dyDescent="0.25">
      <c r="A187" s="135"/>
      <c r="B187" s="135"/>
      <c r="C187" s="136"/>
      <c r="D187" s="136"/>
      <c r="E187" s="134"/>
      <c r="F187" s="134"/>
      <c r="G187" s="137"/>
      <c r="H187" s="137"/>
      <c r="I187" s="137"/>
      <c r="J187" s="137"/>
      <c r="K187" s="134"/>
      <c r="L187" s="138"/>
      <c r="M187" s="138"/>
      <c r="N187" s="138"/>
      <c r="O187" s="138"/>
      <c r="P187" s="138"/>
      <c r="Q187" s="138"/>
      <c r="R187" s="139"/>
      <c r="S187" s="138"/>
      <c r="T187" s="138"/>
      <c r="U187" s="138"/>
      <c r="V187" s="138"/>
      <c r="W187" s="138"/>
      <c r="X187" s="138"/>
      <c r="Y187" s="138"/>
      <c r="Z187" s="138"/>
      <c r="AA187" s="138"/>
      <c r="AB187" s="138"/>
      <c r="AC187" s="139"/>
      <c r="AD187" s="139"/>
      <c r="AE187" s="136"/>
    </row>
    <row r="188" spans="1:31" s="140" customFormat="1" x14ac:dyDescent="0.25">
      <c r="A188" s="135"/>
      <c r="B188" s="135"/>
      <c r="C188" s="136"/>
      <c r="D188" s="136"/>
      <c r="E188" s="134"/>
      <c r="F188" s="134"/>
      <c r="G188" s="137"/>
      <c r="H188" s="137"/>
      <c r="I188" s="137"/>
      <c r="J188" s="137"/>
      <c r="K188" s="134"/>
      <c r="L188" s="138"/>
      <c r="M188" s="138"/>
      <c r="N188" s="138"/>
      <c r="O188" s="138"/>
      <c r="P188" s="138"/>
      <c r="Q188" s="138"/>
      <c r="R188" s="139"/>
      <c r="S188" s="138"/>
      <c r="T188" s="138"/>
      <c r="U188" s="138"/>
      <c r="V188" s="138"/>
      <c r="W188" s="138"/>
      <c r="X188" s="138"/>
      <c r="Y188" s="138"/>
      <c r="Z188" s="138"/>
      <c r="AA188" s="138"/>
      <c r="AB188" s="138"/>
      <c r="AC188" s="139"/>
      <c r="AD188" s="139"/>
      <c r="AE188" s="136"/>
    </row>
    <row r="189" spans="1:31" s="140" customFormat="1" x14ac:dyDescent="0.25">
      <c r="A189" s="135"/>
      <c r="B189" s="135"/>
      <c r="C189" s="136"/>
      <c r="D189" s="136"/>
      <c r="E189" s="134"/>
      <c r="F189" s="134"/>
      <c r="G189" s="137"/>
      <c r="H189" s="137"/>
      <c r="I189" s="137"/>
      <c r="J189" s="137"/>
      <c r="K189" s="134"/>
      <c r="L189" s="138"/>
      <c r="M189" s="138"/>
      <c r="N189" s="138"/>
      <c r="O189" s="138"/>
      <c r="P189" s="138"/>
      <c r="Q189" s="138"/>
      <c r="R189" s="139"/>
      <c r="S189" s="138"/>
      <c r="T189" s="138"/>
      <c r="U189" s="138"/>
      <c r="V189" s="138"/>
      <c r="W189" s="138"/>
      <c r="X189" s="138"/>
      <c r="Y189" s="138"/>
      <c r="Z189" s="138"/>
      <c r="AA189" s="138"/>
      <c r="AB189" s="138"/>
      <c r="AC189" s="139"/>
      <c r="AD189" s="139"/>
      <c r="AE189" s="136"/>
    </row>
    <row r="190" spans="1:31" s="140" customFormat="1" x14ac:dyDescent="0.25">
      <c r="A190" s="135"/>
      <c r="B190" s="135"/>
      <c r="C190" s="136"/>
      <c r="D190" s="136"/>
      <c r="E190" s="134"/>
      <c r="F190" s="134"/>
      <c r="G190" s="137"/>
      <c r="H190" s="137"/>
      <c r="I190" s="137"/>
      <c r="J190" s="137"/>
      <c r="K190" s="134"/>
      <c r="L190" s="138"/>
      <c r="M190" s="138"/>
      <c r="N190" s="138"/>
      <c r="O190" s="138"/>
      <c r="P190" s="138"/>
      <c r="Q190" s="138"/>
      <c r="R190" s="139"/>
      <c r="S190" s="138"/>
      <c r="T190" s="138"/>
      <c r="U190" s="138"/>
      <c r="V190" s="138"/>
      <c r="W190" s="138"/>
      <c r="X190" s="138"/>
      <c r="Y190" s="138"/>
      <c r="Z190" s="138"/>
      <c r="AA190" s="138"/>
      <c r="AB190" s="138"/>
      <c r="AC190" s="139"/>
      <c r="AD190" s="139"/>
      <c r="AE190" s="136"/>
    </row>
    <row r="191" spans="1:31" s="140" customFormat="1" x14ac:dyDescent="0.25">
      <c r="A191" s="135"/>
      <c r="B191" s="135"/>
      <c r="C191" s="136"/>
      <c r="D191" s="136"/>
      <c r="E191" s="134"/>
      <c r="F191" s="134"/>
      <c r="G191" s="137"/>
      <c r="H191" s="137"/>
      <c r="I191" s="137"/>
      <c r="J191" s="137"/>
      <c r="K191" s="134"/>
      <c r="L191" s="138"/>
      <c r="M191" s="138"/>
      <c r="N191" s="138"/>
      <c r="O191" s="138"/>
      <c r="P191" s="138"/>
      <c r="Q191" s="138"/>
      <c r="R191" s="139"/>
      <c r="S191" s="138"/>
      <c r="T191" s="138"/>
      <c r="U191" s="138"/>
      <c r="V191" s="138"/>
      <c r="W191" s="138"/>
      <c r="X191" s="138"/>
      <c r="Y191" s="138"/>
      <c r="Z191" s="138"/>
      <c r="AA191" s="138"/>
      <c r="AB191" s="138"/>
      <c r="AC191" s="139"/>
      <c r="AD191" s="139"/>
      <c r="AE191" s="136"/>
    </row>
    <row r="192" spans="1:31" s="140" customFormat="1" x14ac:dyDescent="0.25">
      <c r="A192" s="135"/>
      <c r="B192" s="135"/>
      <c r="C192" s="136"/>
      <c r="D192" s="136"/>
      <c r="E192" s="134"/>
      <c r="F192" s="134"/>
      <c r="G192" s="137"/>
      <c r="H192" s="137"/>
      <c r="I192" s="137"/>
      <c r="J192" s="137"/>
      <c r="K192" s="134"/>
      <c r="L192" s="138"/>
      <c r="M192" s="138"/>
      <c r="N192" s="138"/>
      <c r="O192" s="138"/>
      <c r="P192" s="138"/>
      <c r="Q192" s="138"/>
      <c r="R192" s="139"/>
      <c r="S192" s="138"/>
      <c r="T192" s="138"/>
      <c r="U192" s="138"/>
      <c r="V192" s="138"/>
      <c r="W192" s="138"/>
      <c r="X192" s="138"/>
      <c r="Y192" s="138"/>
      <c r="Z192" s="138"/>
      <c r="AA192" s="138"/>
      <c r="AB192" s="138"/>
      <c r="AC192" s="139"/>
      <c r="AD192" s="139"/>
      <c r="AE192" s="136"/>
    </row>
    <row r="193" spans="1:31" s="140" customFormat="1" x14ac:dyDescent="0.25">
      <c r="A193" s="135"/>
      <c r="B193" s="135"/>
      <c r="C193" s="136"/>
      <c r="D193" s="136"/>
      <c r="E193" s="134"/>
      <c r="F193" s="134"/>
      <c r="G193" s="137"/>
      <c r="H193" s="137"/>
      <c r="I193" s="137"/>
      <c r="J193" s="137"/>
      <c r="K193" s="134"/>
      <c r="L193" s="138"/>
      <c r="M193" s="138"/>
      <c r="N193" s="138"/>
      <c r="O193" s="138"/>
      <c r="P193" s="138"/>
      <c r="Q193" s="138"/>
      <c r="R193" s="139"/>
      <c r="S193" s="138"/>
      <c r="T193" s="138"/>
      <c r="U193" s="138"/>
      <c r="V193" s="138"/>
      <c r="W193" s="138"/>
      <c r="X193" s="138"/>
      <c r="Y193" s="138"/>
      <c r="Z193" s="138"/>
      <c r="AA193" s="138"/>
      <c r="AB193" s="138"/>
      <c r="AC193" s="139"/>
      <c r="AD193" s="139"/>
      <c r="AE193" s="136"/>
    </row>
    <row r="194" spans="1:31" s="140" customFormat="1" x14ac:dyDescent="0.25">
      <c r="A194" s="135"/>
      <c r="B194" s="135"/>
      <c r="C194" s="136"/>
      <c r="D194" s="136"/>
      <c r="E194" s="134"/>
      <c r="F194" s="134"/>
      <c r="G194" s="137"/>
      <c r="H194" s="137"/>
      <c r="I194" s="137"/>
      <c r="J194" s="137"/>
      <c r="K194" s="134"/>
      <c r="L194" s="138"/>
      <c r="M194" s="138"/>
      <c r="N194" s="138"/>
      <c r="O194" s="138"/>
      <c r="P194" s="138"/>
      <c r="Q194" s="138"/>
      <c r="R194" s="139"/>
      <c r="S194" s="138"/>
      <c r="T194" s="138"/>
      <c r="U194" s="138"/>
      <c r="V194" s="138"/>
      <c r="W194" s="138"/>
      <c r="X194" s="138"/>
      <c r="Y194" s="138"/>
      <c r="Z194" s="138"/>
      <c r="AA194" s="138"/>
      <c r="AB194" s="138"/>
      <c r="AC194" s="139"/>
      <c r="AD194" s="139"/>
      <c r="AE194" s="136"/>
    </row>
    <row r="195" spans="1:31" s="140" customFormat="1" x14ac:dyDescent="0.25">
      <c r="A195" s="135"/>
      <c r="B195" s="135"/>
      <c r="C195" s="136"/>
      <c r="D195" s="136"/>
      <c r="E195" s="134"/>
      <c r="F195" s="134"/>
      <c r="G195" s="137"/>
      <c r="H195" s="137"/>
      <c r="I195" s="137"/>
      <c r="J195" s="137"/>
      <c r="K195" s="134"/>
      <c r="L195" s="138"/>
      <c r="M195" s="138"/>
      <c r="N195" s="138"/>
      <c r="O195" s="138"/>
      <c r="P195" s="138"/>
      <c r="Q195" s="138"/>
      <c r="R195" s="139"/>
      <c r="S195" s="138"/>
      <c r="T195" s="138"/>
      <c r="U195" s="138"/>
      <c r="V195" s="138"/>
      <c r="W195" s="138"/>
      <c r="X195" s="138"/>
      <c r="Y195" s="138"/>
      <c r="Z195" s="138"/>
      <c r="AA195" s="138"/>
      <c r="AB195" s="138"/>
      <c r="AC195" s="139"/>
      <c r="AD195" s="139"/>
      <c r="AE195" s="136"/>
    </row>
    <row r="196" spans="1:31" s="140" customFormat="1" x14ac:dyDescent="0.25">
      <c r="A196" s="135"/>
      <c r="B196" s="135"/>
      <c r="C196" s="136"/>
      <c r="D196" s="136"/>
      <c r="E196" s="134"/>
      <c r="F196" s="134"/>
      <c r="G196" s="137"/>
      <c r="H196" s="137"/>
      <c r="I196" s="137"/>
      <c r="J196" s="137"/>
      <c r="K196" s="134"/>
      <c r="L196" s="138"/>
      <c r="M196" s="138"/>
      <c r="N196" s="138"/>
      <c r="O196" s="138"/>
      <c r="P196" s="138"/>
      <c r="Q196" s="138"/>
      <c r="R196" s="139"/>
      <c r="S196" s="138"/>
      <c r="T196" s="138"/>
      <c r="U196" s="138"/>
      <c r="V196" s="138"/>
      <c r="W196" s="138"/>
      <c r="X196" s="138"/>
      <c r="Y196" s="138"/>
      <c r="Z196" s="138"/>
      <c r="AA196" s="138"/>
      <c r="AB196" s="138"/>
      <c r="AC196" s="139"/>
      <c r="AD196" s="139"/>
      <c r="AE196" s="136"/>
    </row>
    <row r="197" spans="1:31" s="140" customFormat="1" x14ac:dyDescent="0.25">
      <c r="A197" s="135"/>
      <c r="B197" s="135"/>
      <c r="C197" s="136"/>
      <c r="D197" s="136"/>
      <c r="E197" s="134"/>
      <c r="F197" s="134"/>
      <c r="G197" s="137"/>
      <c r="H197" s="137"/>
      <c r="I197" s="137"/>
      <c r="J197" s="137"/>
      <c r="K197" s="134"/>
      <c r="L197" s="138"/>
      <c r="M197" s="138"/>
      <c r="N197" s="138"/>
      <c r="O197" s="138"/>
      <c r="P197" s="138"/>
      <c r="Q197" s="138"/>
      <c r="R197" s="139"/>
      <c r="S197" s="138"/>
      <c r="T197" s="138"/>
      <c r="U197" s="138"/>
      <c r="V197" s="138"/>
      <c r="W197" s="138"/>
      <c r="X197" s="138"/>
      <c r="Y197" s="138"/>
      <c r="Z197" s="138"/>
      <c r="AA197" s="138"/>
      <c r="AB197" s="138"/>
      <c r="AC197" s="139"/>
      <c r="AD197" s="139"/>
      <c r="AE197" s="136"/>
    </row>
    <row r="198" spans="1:31" s="140" customFormat="1" x14ac:dyDescent="0.25">
      <c r="A198" s="135"/>
      <c r="B198" s="135"/>
      <c r="C198" s="136"/>
      <c r="D198" s="136"/>
      <c r="E198" s="134"/>
      <c r="F198" s="134"/>
      <c r="G198" s="137"/>
      <c r="H198" s="137"/>
      <c r="I198" s="137"/>
      <c r="J198" s="137"/>
      <c r="K198" s="134"/>
      <c r="L198" s="138"/>
      <c r="M198" s="138"/>
      <c r="N198" s="138"/>
      <c r="O198" s="138"/>
      <c r="P198" s="138"/>
      <c r="Q198" s="138"/>
      <c r="R198" s="139"/>
      <c r="S198" s="138"/>
      <c r="T198" s="138"/>
      <c r="U198" s="138"/>
      <c r="V198" s="138"/>
      <c r="W198" s="138"/>
      <c r="X198" s="138"/>
      <c r="Y198" s="138"/>
      <c r="Z198" s="138"/>
      <c r="AA198" s="138"/>
      <c r="AB198" s="138"/>
      <c r="AC198" s="139"/>
      <c r="AD198" s="139"/>
      <c r="AE198" s="136"/>
    </row>
    <row r="199" spans="1:31" s="140" customFormat="1" x14ac:dyDescent="0.25">
      <c r="A199" s="135"/>
      <c r="B199" s="135"/>
      <c r="C199" s="136"/>
      <c r="D199" s="136"/>
      <c r="E199" s="134"/>
      <c r="F199" s="134"/>
      <c r="G199" s="137"/>
      <c r="H199" s="137"/>
      <c r="I199" s="137"/>
      <c r="J199" s="137"/>
      <c r="K199" s="134"/>
      <c r="L199" s="138"/>
      <c r="M199" s="138"/>
      <c r="N199" s="138"/>
      <c r="O199" s="138"/>
      <c r="P199" s="138"/>
      <c r="Q199" s="138"/>
      <c r="R199" s="139"/>
      <c r="S199" s="138"/>
      <c r="T199" s="138"/>
      <c r="U199" s="138"/>
      <c r="V199" s="138"/>
      <c r="W199" s="138"/>
      <c r="X199" s="138"/>
      <c r="Y199" s="138"/>
      <c r="Z199" s="138"/>
      <c r="AA199" s="138"/>
      <c r="AB199" s="138"/>
      <c r="AC199" s="139"/>
      <c r="AD199" s="139"/>
      <c r="AE199" s="136"/>
    </row>
    <row r="200" spans="1:31" s="140" customFormat="1" x14ac:dyDescent="0.25">
      <c r="A200" s="135"/>
      <c r="B200" s="135"/>
      <c r="C200" s="136"/>
      <c r="D200" s="136"/>
      <c r="E200" s="134"/>
      <c r="F200" s="134"/>
      <c r="G200" s="137"/>
      <c r="H200" s="137"/>
      <c r="I200" s="137"/>
      <c r="J200" s="137"/>
      <c r="K200" s="134"/>
      <c r="L200" s="138"/>
      <c r="M200" s="138"/>
      <c r="N200" s="138"/>
      <c r="O200" s="138"/>
      <c r="P200" s="138"/>
      <c r="Q200" s="138"/>
      <c r="R200" s="139"/>
      <c r="S200" s="138"/>
      <c r="T200" s="138"/>
      <c r="U200" s="138"/>
      <c r="V200" s="138"/>
      <c r="W200" s="138"/>
      <c r="X200" s="138"/>
      <c r="Y200" s="138"/>
      <c r="Z200" s="138"/>
      <c r="AA200" s="138"/>
      <c r="AB200" s="138"/>
      <c r="AC200" s="139"/>
      <c r="AD200" s="139"/>
      <c r="AE200" s="136"/>
    </row>
    <row r="201" spans="1:31" s="140" customFormat="1" x14ac:dyDescent="0.25">
      <c r="A201" s="135"/>
      <c r="B201" s="135"/>
      <c r="C201" s="136"/>
      <c r="D201" s="136"/>
      <c r="E201" s="134"/>
      <c r="F201" s="134"/>
      <c r="G201" s="137"/>
      <c r="H201" s="137"/>
      <c r="I201" s="137"/>
      <c r="J201" s="137"/>
      <c r="K201" s="134"/>
      <c r="L201" s="138"/>
      <c r="M201" s="138"/>
      <c r="N201" s="138"/>
      <c r="O201" s="138"/>
      <c r="P201" s="138"/>
      <c r="Q201" s="138"/>
      <c r="R201" s="139"/>
      <c r="S201" s="138"/>
      <c r="T201" s="138"/>
      <c r="U201" s="138"/>
      <c r="V201" s="138"/>
      <c r="W201" s="138"/>
      <c r="X201" s="138"/>
      <c r="Y201" s="138"/>
      <c r="Z201" s="138"/>
      <c r="AA201" s="138"/>
      <c r="AB201" s="138"/>
      <c r="AC201" s="139"/>
      <c r="AD201" s="139"/>
      <c r="AE201" s="136"/>
    </row>
    <row r="202" spans="1:31" s="140" customFormat="1" x14ac:dyDescent="0.25">
      <c r="A202" s="135"/>
      <c r="B202" s="135"/>
      <c r="C202" s="136"/>
      <c r="D202" s="136"/>
      <c r="E202" s="134"/>
      <c r="F202" s="134"/>
      <c r="G202" s="137"/>
      <c r="H202" s="137"/>
      <c r="I202" s="137"/>
      <c r="J202" s="137"/>
      <c r="K202" s="134"/>
      <c r="L202" s="138"/>
      <c r="M202" s="138"/>
      <c r="N202" s="138"/>
      <c r="O202" s="138"/>
      <c r="P202" s="138"/>
      <c r="Q202" s="138"/>
      <c r="R202" s="139"/>
      <c r="S202" s="138"/>
      <c r="T202" s="138"/>
      <c r="U202" s="138"/>
      <c r="V202" s="138"/>
      <c r="W202" s="138"/>
      <c r="X202" s="138"/>
      <c r="Y202" s="138"/>
      <c r="Z202" s="138"/>
      <c r="AA202" s="138"/>
      <c r="AB202" s="138"/>
      <c r="AC202" s="139"/>
      <c r="AD202" s="139"/>
      <c r="AE202" s="136"/>
    </row>
    <row r="203" spans="1:31" s="140" customFormat="1" x14ac:dyDescent="0.25">
      <c r="A203" s="135"/>
      <c r="B203" s="135"/>
      <c r="C203" s="136"/>
      <c r="D203" s="136"/>
      <c r="E203" s="134"/>
      <c r="F203" s="134"/>
      <c r="G203" s="137"/>
      <c r="H203" s="137"/>
      <c r="I203" s="137"/>
      <c r="J203" s="137"/>
      <c r="K203" s="134"/>
      <c r="L203" s="138"/>
      <c r="M203" s="138"/>
      <c r="N203" s="138"/>
      <c r="O203" s="138"/>
      <c r="P203" s="138"/>
      <c r="Q203" s="138"/>
      <c r="R203" s="139"/>
      <c r="S203" s="138"/>
      <c r="T203" s="138"/>
      <c r="U203" s="138"/>
      <c r="V203" s="138"/>
      <c r="W203" s="138"/>
      <c r="X203" s="138"/>
      <c r="Y203" s="138"/>
      <c r="Z203" s="138"/>
      <c r="AA203" s="138"/>
      <c r="AB203" s="138"/>
      <c r="AC203" s="139"/>
      <c r="AD203" s="139"/>
      <c r="AE203" s="136"/>
    </row>
    <row r="204" spans="1:31" s="140" customFormat="1" x14ac:dyDescent="0.25">
      <c r="A204" s="135"/>
      <c r="B204" s="135"/>
      <c r="C204" s="136"/>
      <c r="D204" s="136"/>
      <c r="E204" s="134"/>
      <c r="F204" s="134"/>
      <c r="G204" s="137"/>
      <c r="H204" s="137"/>
      <c r="I204" s="137"/>
      <c r="J204" s="137"/>
      <c r="K204" s="134"/>
      <c r="L204" s="138"/>
      <c r="M204" s="138"/>
      <c r="N204" s="138"/>
      <c r="O204" s="138"/>
      <c r="P204" s="138"/>
      <c r="Q204" s="138"/>
      <c r="R204" s="139"/>
      <c r="S204" s="138"/>
      <c r="T204" s="138"/>
      <c r="U204" s="138"/>
      <c r="V204" s="138"/>
      <c r="W204" s="138"/>
      <c r="X204" s="138"/>
      <c r="Y204" s="138"/>
      <c r="Z204" s="138"/>
      <c r="AA204" s="138"/>
      <c r="AB204" s="138"/>
      <c r="AC204" s="139"/>
      <c r="AD204" s="139"/>
      <c r="AE204" s="136"/>
    </row>
    <row r="205" spans="1:31" s="140" customFormat="1" x14ac:dyDescent="0.25">
      <c r="A205" s="135"/>
      <c r="B205" s="135"/>
      <c r="C205" s="136"/>
      <c r="D205" s="136"/>
      <c r="E205" s="134"/>
      <c r="F205" s="134"/>
      <c r="G205" s="137"/>
      <c r="H205" s="137"/>
      <c r="I205" s="137"/>
      <c r="J205" s="137"/>
      <c r="K205" s="134"/>
      <c r="L205" s="138"/>
      <c r="M205" s="138"/>
      <c r="N205" s="138"/>
      <c r="O205" s="138"/>
      <c r="P205" s="138"/>
      <c r="Q205" s="138"/>
      <c r="R205" s="139"/>
      <c r="S205" s="138"/>
      <c r="T205" s="138"/>
      <c r="U205" s="138"/>
      <c r="V205" s="138"/>
      <c r="W205" s="138"/>
      <c r="X205" s="138"/>
      <c r="Y205" s="138"/>
      <c r="Z205" s="138"/>
      <c r="AA205" s="138"/>
      <c r="AB205" s="138"/>
      <c r="AC205" s="139"/>
      <c r="AD205" s="139"/>
      <c r="AE205" s="136"/>
    </row>
    <row r="206" spans="1:31" s="140" customFormat="1" x14ac:dyDescent="0.25">
      <c r="A206" s="135"/>
      <c r="B206" s="135"/>
      <c r="C206" s="136"/>
      <c r="D206" s="136"/>
      <c r="E206" s="134"/>
      <c r="F206" s="134"/>
      <c r="G206" s="137"/>
      <c r="H206" s="137"/>
      <c r="I206" s="137"/>
      <c r="J206" s="137"/>
      <c r="K206" s="134"/>
      <c r="L206" s="138"/>
      <c r="M206" s="138"/>
      <c r="N206" s="138"/>
      <c r="O206" s="138"/>
      <c r="P206" s="138"/>
      <c r="Q206" s="138"/>
      <c r="R206" s="139"/>
      <c r="S206" s="138"/>
      <c r="T206" s="138"/>
      <c r="U206" s="138"/>
      <c r="V206" s="138"/>
      <c r="W206" s="138"/>
      <c r="X206" s="138"/>
      <c r="Y206" s="138"/>
      <c r="Z206" s="138"/>
      <c r="AA206" s="138"/>
      <c r="AB206" s="138"/>
      <c r="AC206" s="139"/>
      <c r="AD206" s="139"/>
      <c r="AE206" s="136"/>
    </row>
    <row r="207" spans="1:31" s="140" customFormat="1" x14ac:dyDescent="0.25">
      <c r="A207" s="135"/>
      <c r="B207" s="135"/>
      <c r="C207" s="136"/>
      <c r="D207" s="136"/>
      <c r="E207" s="134"/>
      <c r="F207" s="134"/>
      <c r="G207" s="137"/>
      <c r="H207" s="137"/>
      <c r="I207" s="137"/>
      <c r="J207" s="137"/>
      <c r="K207" s="134"/>
      <c r="L207" s="138"/>
      <c r="M207" s="138"/>
      <c r="N207" s="138"/>
      <c r="O207" s="138"/>
      <c r="P207" s="138"/>
      <c r="Q207" s="138"/>
      <c r="R207" s="139"/>
      <c r="S207" s="138"/>
      <c r="T207" s="138"/>
      <c r="U207" s="138"/>
      <c r="V207" s="138"/>
      <c r="W207" s="138"/>
      <c r="X207" s="138"/>
      <c r="Y207" s="138"/>
      <c r="Z207" s="138"/>
      <c r="AA207" s="138"/>
      <c r="AB207" s="138"/>
      <c r="AC207" s="139"/>
      <c r="AD207" s="139"/>
      <c r="AE207" s="136"/>
    </row>
    <row r="208" spans="1:31" s="140" customFormat="1" x14ac:dyDescent="0.25">
      <c r="A208" s="135"/>
      <c r="B208" s="135"/>
      <c r="C208" s="136"/>
      <c r="D208" s="136"/>
      <c r="E208" s="134"/>
      <c r="F208" s="134"/>
      <c r="G208" s="137"/>
      <c r="H208" s="137"/>
      <c r="I208" s="137"/>
      <c r="J208" s="137"/>
      <c r="K208" s="134"/>
      <c r="L208" s="138"/>
      <c r="M208" s="138"/>
      <c r="N208" s="138"/>
      <c r="O208" s="138"/>
      <c r="P208" s="138"/>
      <c r="Q208" s="138"/>
      <c r="R208" s="139"/>
      <c r="S208" s="138"/>
      <c r="T208" s="138"/>
      <c r="U208" s="138"/>
      <c r="V208" s="138"/>
      <c r="W208" s="138"/>
      <c r="X208" s="138"/>
      <c r="Y208" s="138"/>
      <c r="Z208" s="138"/>
      <c r="AA208" s="138"/>
      <c r="AB208" s="138"/>
      <c r="AC208" s="139"/>
      <c r="AD208" s="139"/>
      <c r="AE208" s="136"/>
    </row>
    <row r="209" spans="1:31" s="140" customFormat="1" x14ac:dyDescent="0.25">
      <c r="A209" s="135"/>
      <c r="B209" s="135"/>
      <c r="C209" s="136"/>
      <c r="D209" s="136"/>
      <c r="E209" s="134"/>
      <c r="F209" s="134"/>
      <c r="G209" s="137"/>
      <c r="H209" s="137"/>
      <c r="I209" s="137"/>
      <c r="J209" s="137"/>
      <c r="K209" s="134"/>
      <c r="L209" s="138"/>
      <c r="M209" s="138"/>
      <c r="N209" s="138"/>
      <c r="O209" s="138"/>
      <c r="P209" s="138"/>
      <c r="Q209" s="138"/>
      <c r="R209" s="139"/>
      <c r="S209" s="138"/>
      <c r="T209" s="138"/>
      <c r="U209" s="138"/>
      <c r="V209" s="138"/>
      <c r="W209" s="138"/>
      <c r="X209" s="138"/>
      <c r="Y209" s="138"/>
      <c r="Z209" s="138"/>
      <c r="AA209" s="138"/>
      <c r="AB209" s="138"/>
      <c r="AC209" s="139"/>
      <c r="AD209" s="139"/>
      <c r="AE209" s="136"/>
    </row>
    <row r="210" spans="1:31" s="140" customFormat="1" x14ac:dyDescent="0.25">
      <c r="A210" s="135"/>
      <c r="B210" s="135"/>
      <c r="C210" s="136"/>
      <c r="D210" s="136"/>
      <c r="E210" s="134"/>
      <c r="F210" s="134"/>
      <c r="G210" s="137"/>
      <c r="H210" s="137"/>
      <c r="I210" s="137"/>
      <c r="J210" s="137"/>
      <c r="K210" s="134"/>
      <c r="L210" s="138"/>
      <c r="M210" s="138"/>
      <c r="N210" s="138"/>
      <c r="O210" s="138"/>
      <c r="P210" s="138"/>
      <c r="Q210" s="138"/>
      <c r="R210" s="139"/>
      <c r="S210" s="138"/>
      <c r="T210" s="138"/>
      <c r="U210" s="138"/>
      <c r="V210" s="138"/>
      <c r="W210" s="138"/>
      <c r="X210" s="138"/>
      <c r="Y210" s="138"/>
      <c r="Z210" s="138"/>
      <c r="AA210" s="138"/>
      <c r="AB210" s="138"/>
      <c r="AC210" s="139"/>
      <c r="AD210" s="139"/>
      <c r="AE210" s="136"/>
    </row>
    <row r="211" spans="1:31" s="140" customFormat="1" x14ac:dyDescent="0.25">
      <c r="A211" s="135"/>
      <c r="B211" s="135"/>
      <c r="C211" s="136"/>
      <c r="D211" s="136"/>
      <c r="E211" s="134"/>
      <c r="F211" s="134"/>
      <c r="G211" s="137"/>
      <c r="H211" s="137"/>
      <c r="I211" s="137"/>
      <c r="J211" s="137"/>
      <c r="K211" s="134"/>
      <c r="L211" s="138"/>
      <c r="M211" s="138"/>
      <c r="N211" s="138"/>
      <c r="O211" s="138"/>
      <c r="P211" s="138"/>
      <c r="Q211" s="138"/>
      <c r="R211" s="139"/>
      <c r="S211" s="138"/>
      <c r="T211" s="138"/>
      <c r="U211" s="138"/>
      <c r="V211" s="138"/>
      <c r="W211" s="138"/>
      <c r="X211" s="138"/>
      <c r="Y211" s="138"/>
      <c r="Z211" s="138"/>
      <c r="AA211" s="138"/>
      <c r="AB211" s="138"/>
      <c r="AC211" s="139"/>
      <c r="AD211" s="139"/>
      <c r="AE211" s="136"/>
    </row>
    <row r="212" spans="1:31" s="140" customFormat="1" x14ac:dyDescent="0.25">
      <c r="A212" s="135"/>
      <c r="B212" s="135"/>
      <c r="C212" s="136"/>
      <c r="D212" s="136"/>
      <c r="E212" s="134"/>
      <c r="F212" s="134"/>
      <c r="G212" s="137"/>
      <c r="H212" s="137"/>
      <c r="I212" s="137"/>
      <c r="J212" s="137"/>
      <c r="K212" s="134"/>
      <c r="L212" s="138"/>
      <c r="M212" s="138"/>
      <c r="N212" s="138"/>
      <c r="O212" s="138"/>
      <c r="P212" s="138"/>
      <c r="Q212" s="138"/>
      <c r="R212" s="139"/>
      <c r="S212" s="138"/>
      <c r="T212" s="138"/>
      <c r="U212" s="138"/>
      <c r="V212" s="138"/>
      <c r="W212" s="138"/>
      <c r="X212" s="138"/>
      <c r="Y212" s="138"/>
      <c r="Z212" s="138"/>
      <c r="AA212" s="138"/>
      <c r="AB212" s="138"/>
      <c r="AC212" s="139"/>
      <c r="AD212" s="139"/>
      <c r="AE212" s="136"/>
    </row>
    <row r="213" spans="1:31" s="140" customFormat="1" x14ac:dyDescent="0.25">
      <c r="A213" s="135"/>
      <c r="B213" s="135"/>
      <c r="C213" s="136"/>
      <c r="D213" s="136"/>
      <c r="E213" s="134"/>
      <c r="F213" s="134"/>
      <c r="G213" s="137"/>
      <c r="H213" s="137"/>
      <c r="I213" s="137"/>
      <c r="J213" s="137"/>
      <c r="K213" s="134"/>
      <c r="L213" s="138"/>
      <c r="M213" s="138"/>
      <c r="N213" s="138"/>
      <c r="O213" s="138"/>
      <c r="P213" s="138"/>
      <c r="Q213" s="138"/>
      <c r="R213" s="139"/>
      <c r="S213" s="138"/>
      <c r="T213" s="138"/>
      <c r="U213" s="138"/>
      <c r="V213" s="138"/>
      <c r="W213" s="138"/>
      <c r="X213" s="138"/>
      <c r="Y213" s="138"/>
      <c r="Z213" s="138"/>
      <c r="AA213" s="138"/>
      <c r="AB213" s="138"/>
      <c r="AC213" s="139"/>
      <c r="AD213" s="139"/>
      <c r="AE213" s="136"/>
    </row>
    <row r="214" spans="1:31" s="140" customFormat="1" x14ac:dyDescent="0.25">
      <c r="A214" s="135"/>
      <c r="B214" s="135"/>
      <c r="C214" s="136"/>
      <c r="D214" s="136"/>
      <c r="E214" s="134"/>
      <c r="F214" s="134"/>
      <c r="G214" s="137"/>
      <c r="H214" s="137"/>
      <c r="I214" s="137"/>
      <c r="J214" s="137"/>
      <c r="K214" s="134"/>
      <c r="L214" s="138"/>
      <c r="M214" s="138"/>
      <c r="N214" s="138"/>
      <c r="O214" s="138"/>
      <c r="P214" s="138"/>
      <c r="Q214" s="138"/>
      <c r="R214" s="139"/>
      <c r="S214" s="138"/>
      <c r="T214" s="138"/>
      <c r="U214" s="138"/>
      <c r="V214" s="138"/>
      <c r="W214" s="138"/>
      <c r="X214" s="138"/>
      <c r="Y214" s="138"/>
      <c r="Z214" s="138"/>
      <c r="AA214" s="138"/>
      <c r="AB214" s="138"/>
      <c r="AC214" s="139"/>
      <c r="AD214" s="139"/>
      <c r="AE214" s="136"/>
    </row>
    <row r="215" spans="1:31" s="140" customFormat="1" x14ac:dyDescent="0.25">
      <c r="A215" s="135"/>
      <c r="B215" s="135"/>
      <c r="C215" s="136"/>
      <c r="D215" s="136"/>
      <c r="E215" s="134"/>
      <c r="F215" s="134"/>
      <c r="G215" s="137"/>
      <c r="H215" s="137"/>
      <c r="I215" s="137"/>
      <c r="J215" s="137"/>
      <c r="K215" s="134"/>
      <c r="L215" s="138"/>
      <c r="M215" s="138"/>
      <c r="N215" s="138"/>
      <c r="O215" s="138"/>
      <c r="P215" s="138"/>
      <c r="Q215" s="138"/>
      <c r="R215" s="139"/>
      <c r="S215" s="138"/>
      <c r="T215" s="138"/>
      <c r="U215" s="138"/>
      <c r="V215" s="138"/>
      <c r="W215" s="138"/>
      <c r="X215" s="138"/>
      <c r="Y215" s="138"/>
      <c r="Z215" s="138"/>
      <c r="AA215" s="138"/>
      <c r="AB215" s="138"/>
      <c r="AC215" s="139"/>
      <c r="AD215" s="139"/>
      <c r="AE215" s="136"/>
    </row>
    <row r="216" spans="1:31" s="140" customFormat="1" x14ac:dyDescent="0.25">
      <c r="A216" s="135"/>
      <c r="B216" s="135"/>
      <c r="C216" s="136"/>
      <c r="D216" s="136"/>
      <c r="E216" s="134"/>
      <c r="F216" s="134"/>
      <c r="G216" s="137"/>
      <c r="H216" s="137"/>
      <c r="I216" s="137"/>
      <c r="J216" s="137"/>
      <c r="K216" s="134"/>
      <c r="L216" s="138"/>
      <c r="M216" s="138"/>
      <c r="N216" s="138"/>
      <c r="O216" s="138"/>
      <c r="P216" s="138"/>
      <c r="Q216" s="138"/>
      <c r="R216" s="139"/>
      <c r="S216" s="138"/>
      <c r="T216" s="138"/>
      <c r="U216" s="138"/>
      <c r="V216" s="138"/>
      <c r="W216" s="138"/>
      <c r="X216" s="138"/>
      <c r="Y216" s="138"/>
      <c r="Z216" s="138"/>
      <c r="AA216" s="138"/>
      <c r="AB216" s="138"/>
      <c r="AC216" s="139"/>
      <c r="AD216" s="139"/>
      <c r="AE216" s="136"/>
    </row>
    <row r="217" spans="1:31" s="140" customFormat="1" x14ac:dyDescent="0.25">
      <c r="A217" s="135"/>
      <c r="B217" s="135"/>
      <c r="C217" s="136"/>
      <c r="D217" s="136"/>
      <c r="E217" s="134"/>
      <c r="F217" s="134"/>
      <c r="G217" s="137"/>
      <c r="H217" s="137"/>
      <c r="I217" s="137"/>
      <c r="J217" s="137"/>
      <c r="K217" s="134"/>
      <c r="L217" s="138"/>
      <c r="M217" s="138"/>
      <c r="N217" s="138"/>
      <c r="O217" s="138"/>
      <c r="P217" s="138"/>
      <c r="Q217" s="138"/>
      <c r="R217" s="139"/>
      <c r="S217" s="138"/>
      <c r="T217" s="138"/>
      <c r="U217" s="138"/>
      <c r="V217" s="138"/>
      <c r="W217" s="138"/>
      <c r="X217" s="138"/>
      <c r="Y217" s="138"/>
      <c r="Z217" s="138"/>
      <c r="AA217" s="138"/>
      <c r="AB217" s="138"/>
      <c r="AC217" s="139"/>
      <c r="AD217" s="139"/>
      <c r="AE217" s="136"/>
    </row>
    <row r="218" spans="1:31" s="140" customFormat="1" x14ac:dyDescent="0.25">
      <c r="A218" s="135"/>
      <c r="B218" s="135"/>
      <c r="C218" s="136"/>
      <c r="D218" s="136"/>
      <c r="E218" s="134"/>
      <c r="F218" s="134"/>
      <c r="G218" s="137"/>
      <c r="H218" s="137"/>
      <c r="I218" s="137"/>
      <c r="J218" s="137"/>
      <c r="K218" s="134"/>
      <c r="L218" s="138"/>
      <c r="M218" s="138"/>
      <c r="N218" s="138"/>
      <c r="O218" s="138"/>
      <c r="P218" s="138"/>
      <c r="Q218" s="138"/>
      <c r="R218" s="139"/>
      <c r="S218" s="138"/>
      <c r="T218" s="138"/>
      <c r="U218" s="138"/>
      <c r="V218" s="138"/>
      <c r="W218" s="138"/>
      <c r="X218" s="138"/>
      <c r="Y218" s="138"/>
      <c r="Z218" s="138"/>
      <c r="AA218" s="138"/>
      <c r="AB218" s="138"/>
      <c r="AC218" s="139"/>
      <c r="AD218" s="139"/>
      <c r="AE218" s="136"/>
    </row>
    <row r="219" spans="1:31" s="140" customFormat="1" x14ac:dyDescent="0.25">
      <c r="A219" s="135"/>
      <c r="B219" s="135"/>
      <c r="C219" s="136"/>
      <c r="D219" s="136"/>
      <c r="E219" s="134"/>
      <c r="F219" s="134"/>
      <c r="G219" s="137"/>
      <c r="H219" s="137"/>
      <c r="I219" s="137"/>
      <c r="J219" s="137"/>
      <c r="K219" s="134"/>
      <c r="L219" s="138"/>
      <c r="M219" s="138"/>
      <c r="N219" s="138"/>
      <c r="O219" s="138"/>
      <c r="P219" s="138"/>
      <c r="Q219" s="138"/>
      <c r="R219" s="139"/>
      <c r="S219" s="138"/>
      <c r="T219" s="138"/>
      <c r="U219" s="138"/>
      <c r="V219" s="138"/>
      <c r="W219" s="138"/>
      <c r="X219" s="138"/>
      <c r="Y219" s="138"/>
      <c r="Z219" s="138"/>
      <c r="AA219" s="138"/>
      <c r="AB219" s="138"/>
      <c r="AC219" s="139"/>
      <c r="AD219" s="139"/>
      <c r="AE219" s="136"/>
    </row>
    <row r="220" spans="1:31" s="140" customFormat="1" x14ac:dyDescent="0.25">
      <c r="A220" s="135"/>
      <c r="B220" s="135"/>
      <c r="C220" s="136"/>
      <c r="D220" s="136"/>
      <c r="E220" s="134"/>
      <c r="F220" s="134"/>
      <c r="G220" s="137"/>
      <c r="H220" s="137"/>
      <c r="I220" s="137"/>
      <c r="J220" s="137"/>
      <c r="K220" s="134"/>
      <c r="L220" s="138"/>
      <c r="M220" s="138"/>
      <c r="N220" s="138"/>
      <c r="O220" s="138"/>
      <c r="P220" s="138"/>
      <c r="Q220" s="138"/>
      <c r="R220" s="139"/>
      <c r="S220" s="138"/>
      <c r="T220" s="138"/>
      <c r="U220" s="138"/>
      <c r="V220" s="138"/>
      <c r="W220" s="138"/>
      <c r="X220" s="138"/>
      <c r="Y220" s="138"/>
      <c r="Z220" s="138"/>
      <c r="AA220" s="138"/>
      <c r="AB220" s="138"/>
      <c r="AC220" s="139"/>
      <c r="AD220" s="139"/>
      <c r="AE220" s="136"/>
    </row>
    <row r="221" spans="1:31" s="140" customFormat="1" x14ac:dyDescent="0.25">
      <c r="A221" s="135"/>
      <c r="B221" s="135"/>
      <c r="C221" s="136"/>
      <c r="D221" s="136"/>
      <c r="E221" s="134"/>
      <c r="F221" s="134"/>
      <c r="G221" s="137"/>
      <c r="H221" s="137"/>
      <c r="I221" s="137"/>
      <c r="J221" s="137"/>
      <c r="K221" s="134"/>
      <c r="L221" s="138"/>
      <c r="M221" s="138"/>
      <c r="N221" s="138"/>
      <c r="O221" s="138"/>
      <c r="P221" s="138"/>
      <c r="Q221" s="138"/>
      <c r="R221" s="139"/>
      <c r="S221" s="138"/>
      <c r="T221" s="138"/>
      <c r="U221" s="138"/>
      <c r="V221" s="138"/>
      <c r="W221" s="138"/>
      <c r="X221" s="138"/>
      <c r="Y221" s="138"/>
      <c r="Z221" s="138"/>
      <c r="AA221" s="138"/>
      <c r="AB221" s="138"/>
      <c r="AC221" s="139"/>
      <c r="AD221" s="139"/>
      <c r="AE221" s="136"/>
    </row>
    <row r="222" spans="1:31" s="140" customFormat="1" x14ac:dyDescent="0.25">
      <c r="A222" s="135"/>
      <c r="B222" s="135"/>
      <c r="C222" s="136"/>
      <c r="D222" s="136"/>
      <c r="E222" s="134"/>
      <c r="F222" s="134"/>
      <c r="G222" s="137"/>
      <c r="H222" s="137"/>
      <c r="I222" s="137"/>
      <c r="J222" s="137"/>
      <c r="K222" s="134"/>
      <c r="L222" s="138"/>
      <c r="M222" s="138"/>
      <c r="N222" s="138"/>
      <c r="O222" s="138"/>
      <c r="P222" s="138"/>
      <c r="Q222" s="138"/>
      <c r="R222" s="139"/>
      <c r="S222" s="138"/>
      <c r="T222" s="138"/>
      <c r="U222" s="138"/>
      <c r="V222" s="138"/>
      <c r="W222" s="138"/>
      <c r="X222" s="138"/>
      <c r="Y222" s="138"/>
      <c r="Z222" s="138"/>
      <c r="AA222" s="138"/>
      <c r="AB222" s="138"/>
      <c r="AC222" s="139"/>
      <c r="AD222" s="139"/>
      <c r="AE222" s="136"/>
    </row>
    <row r="223" spans="1:31" s="140" customFormat="1" x14ac:dyDescent="0.25">
      <c r="A223" s="135"/>
      <c r="B223" s="135"/>
      <c r="C223" s="136"/>
      <c r="D223" s="136"/>
      <c r="E223" s="134"/>
      <c r="F223" s="134"/>
      <c r="G223" s="137"/>
      <c r="H223" s="137"/>
      <c r="I223" s="137"/>
      <c r="J223" s="137"/>
      <c r="K223" s="134"/>
      <c r="L223" s="138"/>
      <c r="M223" s="138"/>
      <c r="N223" s="138"/>
      <c r="O223" s="138"/>
      <c r="P223" s="138"/>
      <c r="Q223" s="138"/>
      <c r="R223" s="139"/>
      <c r="S223" s="138"/>
      <c r="T223" s="138"/>
      <c r="U223" s="138"/>
      <c r="V223" s="138"/>
      <c r="W223" s="138"/>
      <c r="X223" s="138"/>
      <c r="Y223" s="138"/>
      <c r="Z223" s="138"/>
      <c r="AA223" s="138"/>
      <c r="AB223" s="138"/>
      <c r="AC223" s="139"/>
      <c r="AD223" s="139"/>
      <c r="AE223" s="136"/>
    </row>
    <row r="224" spans="1:31" s="140" customFormat="1" x14ac:dyDescent="0.25">
      <c r="A224" s="135"/>
      <c r="B224" s="135"/>
      <c r="C224" s="136"/>
      <c r="D224" s="136"/>
      <c r="E224" s="134"/>
      <c r="F224" s="134"/>
      <c r="G224" s="137"/>
      <c r="H224" s="137"/>
      <c r="I224" s="137"/>
      <c r="J224" s="137"/>
      <c r="K224" s="134"/>
      <c r="L224" s="138"/>
      <c r="M224" s="138"/>
      <c r="N224" s="138"/>
      <c r="O224" s="138"/>
      <c r="P224" s="138"/>
      <c r="Q224" s="138"/>
      <c r="R224" s="139"/>
      <c r="S224" s="138"/>
      <c r="T224" s="138"/>
      <c r="U224" s="138"/>
      <c r="V224" s="138"/>
      <c r="W224" s="138"/>
      <c r="X224" s="138"/>
      <c r="Y224" s="138"/>
      <c r="Z224" s="138"/>
      <c r="AA224" s="138"/>
      <c r="AB224" s="138"/>
      <c r="AC224" s="139"/>
      <c r="AD224" s="139"/>
      <c r="AE224" s="136"/>
    </row>
    <row r="225" spans="1:31" s="140" customFormat="1" x14ac:dyDescent="0.25">
      <c r="A225" s="135"/>
      <c r="B225" s="135"/>
      <c r="C225" s="136"/>
      <c r="D225" s="136"/>
      <c r="E225" s="134"/>
      <c r="F225" s="134"/>
      <c r="G225" s="137"/>
      <c r="H225" s="137"/>
      <c r="I225" s="137"/>
      <c r="J225" s="137"/>
      <c r="K225" s="134"/>
      <c r="L225" s="138"/>
      <c r="M225" s="138"/>
      <c r="N225" s="138"/>
      <c r="O225" s="138"/>
      <c r="P225" s="138"/>
      <c r="Q225" s="138"/>
      <c r="R225" s="139"/>
      <c r="S225" s="138"/>
      <c r="T225" s="138"/>
      <c r="U225" s="138"/>
      <c r="V225" s="138"/>
      <c r="W225" s="138"/>
      <c r="X225" s="138"/>
      <c r="Y225" s="138"/>
      <c r="Z225" s="138"/>
      <c r="AA225" s="138"/>
      <c r="AB225" s="138"/>
      <c r="AC225" s="139"/>
      <c r="AD225" s="139"/>
      <c r="AE225" s="136"/>
    </row>
    <row r="226" spans="1:31" s="140" customFormat="1" x14ac:dyDescent="0.25">
      <c r="A226" s="135"/>
      <c r="B226" s="135"/>
      <c r="C226" s="136"/>
      <c r="D226" s="136"/>
      <c r="E226" s="134"/>
      <c r="F226" s="134"/>
      <c r="G226" s="137"/>
      <c r="H226" s="137"/>
      <c r="I226" s="137"/>
      <c r="J226" s="137"/>
      <c r="K226" s="134"/>
      <c r="L226" s="138"/>
      <c r="M226" s="138"/>
      <c r="N226" s="138"/>
      <c r="O226" s="138"/>
      <c r="P226" s="138"/>
      <c r="Q226" s="138"/>
      <c r="R226" s="139"/>
      <c r="S226" s="138"/>
      <c r="T226" s="138"/>
      <c r="U226" s="138"/>
      <c r="V226" s="138"/>
      <c r="W226" s="138"/>
      <c r="X226" s="138"/>
      <c r="Y226" s="138"/>
      <c r="Z226" s="138"/>
      <c r="AA226" s="138"/>
      <c r="AB226" s="138"/>
      <c r="AC226" s="139"/>
      <c r="AD226" s="139"/>
      <c r="AE226" s="136"/>
    </row>
    <row r="227" spans="1:31" s="140" customFormat="1" x14ac:dyDescent="0.25">
      <c r="A227" s="135"/>
      <c r="B227" s="135"/>
      <c r="C227" s="136"/>
      <c r="D227" s="136"/>
      <c r="E227" s="134"/>
      <c r="F227" s="134"/>
      <c r="G227" s="137"/>
      <c r="H227" s="137"/>
      <c r="I227" s="137"/>
      <c r="J227" s="137"/>
      <c r="K227" s="134"/>
      <c r="L227" s="138"/>
      <c r="M227" s="138"/>
      <c r="N227" s="138"/>
      <c r="O227" s="138"/>
      <c r="P227" s="138"/>
      <c r="Q227" s="138"/>
      <c r="R227" s="139"/>
      <c r="S227" s="138"/>
      <c r="T227" s="138"/>
      <c r="U227" s="138"/>
      <c r="V227" s="138"/>
      <c r="W227" s="138"/>
      <c r="X227" s="138"/>
      <c r="Y227" s="138"/>
      <c r="Z227" s="138"/>
      <c r="AA227" s="138"/>
      <c r="AB227" s="138"/>
      <c r="AC227" s="139"/>
      <c r="AD227" s="139"/>
      <c r="AE227" s="136"/>
    </row>
    <row r="228" spans="1:31" s="140" customFormat="1" x14ac:dyDescent="0.25">
      <c r="A228" s="135"/>
      <c r="B228" s="135"/>
      <c r="C228" s="136"/>
      <c r="D228" s="136"/>
      <c r="E228" s="134"/>
      <c r="F228" s="134"/>
      <c r="G228" s="137"/>
      <c r="H228" s="137"/>
      <c r="I228" s="137"/>
      <c r="J228" s="137"/>
      <c r="K228" s="134"/>
      <c r="L228" s="138"/>
      <c r="M228" s="138"/>
      <c r="N228" s="138"/>
      <c r="O228" s="138"/>
      <c r="P228" s="138"/>
      <c r="Q228" s="138"/>
      <c r="R228" s="139"/>
      <c r="S228" s="138"/>
      <c r="T228" s="138"/>
      <c r="U228" s="138"/>
      <c r="V228" s="138"/>
      <c r="W228" s="138"/>
      <c r="X228" s="138"/>
      <c r="Y228" s="138"/>
      <c r="Z228" s="138"/>
      <c r="AA228" s="138"/>
      <c r="AB228" s="138"/>
      <c r="AC228" s="139"/>
      <c r="AD228" s="139"/>
      <c r="AE228" s="136"/>
    </row>
    <row r="229" spans="1:31" s="140" customFormat="1" x14ac:dyDescent="0.25">
      <c r="A229" s="135"/>
      <c r="B229" s="135"/>
      <c r="C229" s="136"/>
      <c r="D229" s="136"/>
      <c r="E229" s="134"/>
      <c r="F229" s="134"/>
      <c r="G229" s="137"/>
      <c r="H229" s="137"/>
      <c r="I229" s="137"/>
      <c r="J229" s="137"/>
      <c r="K229" s="134"/>
      <c r="L229" s="138"/>
      <c r="M229" s="138"/>
      <c r="N229" s="138"/>
      <c r="O229" s="138"/>
      <c r="P229" s="138"/>
      <c r="Q229" s="138"/>
      <c r="R229" s="139"/>
      <c r="S229" s="138"/>
      <c r="T229" s="138"/>
      <c r="U229" s="138"/>
      <c r="V229" s="138"/>
      <c r="W229" s="138"/>
      <c r="X229" s="138"/>
      <c r="Y229" s="138"/>
      <c r="Z229" s="138"/>
      <c r="AA229" s="138"/>
      <c r="AB229" s="138"/>
      <c r="AC229" s="139"/>
      <c r="AD229" s="139"/>
      <c r="AE229" s="136"/>
    </row>
    <row r="230" spans="1:31" s="140" customFormat="1" x14ac:dyDescent="0.25">
      <c r="A230" s="135"/>
      <c r="B230" s="135"/>
      <c r="C230" s="136"/>
      <c r="D230" s="136"/>
      <c r="E230" s="134"/>
      <c r="F230" s="134"/>
      <c r="G230" s="137"/>
      <c r="H230" s="137"/>
      <c r="I230" s="137"/>
      <c r="J230" s="137"/>
      <c r="K230" s="134"/>
      <c r="L230" s="138"/>
      <c r="M230" s="138"/>
      <c r="N230" s="138"/>
      <c r="O230" s="138"/>
      <c r="P230" s="138"/>
      <c r="Q230" s="138"/>
      <c r="R230" s="139"/>
      <c r="S230" s="138"/>
      <c r="T230" s="138"/>
      <c r="U230" s="138"/>
      <c r="V230" s="138"/>
      <c r="W230" s="138"/>
      <c r="X230" s="138"/>
      <c r="Y230" s="138"/>
      <c r="Z230" s="138"/>
      <c r="AA230" s="138"/>
      <c r="AB230" s="138"/>
      <c r="AC230" s="139"/>
      <c r="AD230" s="139"/>
      <c r="AE230" s="136"/>
    </row>
    <row r="231" spans="1:31" s="140" customFormat="1" x14ac:dyDescent="0.25">
      <c r="A231" s="135"/>
      <c r="B231" s="135"/>
      <c r="C231" s="136"/>
      <c r="D231" s="136"/>
      <c r="E231" s="134"/>
      <c r="F231" s="134"/>
      <c r="G231" s="137"/>
      <c r="H231" s="137"/>
      <c r="I231" s="137"/>
      <c r="J231" s="137"/>
      <c r="K231" s="134"/>
      <c r="L231" s="138"/>
      <c r="M231" s="138"/>
      <c r="N231" s="138"/>
      <c r="O231" s="138"/>
      <c r="P231" s="138"/>
      <c r="Q231" s="138"/>
      <c r="R231" s="139"/>
      <c r="S231" s="138"/>
      <c r="T231" s="138"/>
      <c r="U231" s="138"/>
      <c r="V231" s="138"/>
      <c r="W231" s="138"/>
      <c r="X231" s="138"/>
      <c r="Y231" s="138"/>
      <c r="Z231" s="138"/>
      <c r="AA231" s="138"/>
      <c r="AB231" s="138"/>
      <c r="AC231" s="139"/>
      <c r="AD231" s="139"/>
      <c r="AE231" s="136"/>
    </row>
    <row r="232" spans="1:31" s="140" customFormat="1" x14ac:dyDescent="0.25">
      <c r="A232" s="135"/>
      <c r="B232" s="135"/>
      <c r="C232" s="136"/>
      <c r="D232" s="136"/>
      <c r="E232" s="134"/>
      <c r="F232" s="134"/>
      <c r="G232" s="137"/>
      <c r="H232" s="137"/>
      <c r="I232" s="137"/>
      <c r="J232" s="137"/>
      <c r="K232" s="134"/>
      <c r="L232" s="138"/>
      <c r="M232" s="138"/>
      <c r="N232" s="138"/>
      <c r="O232" s="138"/>
      <c r="P232" s="138"/>
      <c r="Q232" s="138"/>
      <c r="R232" s="139"/>
      <c r="S232" s="138"/>
      <c r="T232" s="138"/>
      <c r="U232" s="138"/>
      <c r="V232" s="138"/>
      <c r="W232" s="138"/>
      <c r="X232" s="138"/>
      <c r="Y232" s="138"/>
      <c r="Z232" s="138"/>
      <c r="AA232" s="138"/>
      <c r="AB232" s="138"/>
      <c r="AC232" s="139"/>
      <c r="AD232" s="139"/>
      <c r="AE232" s="136"/>
    </row>
    <row r="233" spans="1:31" s="140" customFormat="1" x14ac:dyDescent="0.25">
      <c r="A233" s="135"/>
      <c r="B233" s="135"/>
      <c r="C233" s="136"/>
      <c r="D233" s="136"/>
      <c r="E233" s="134"/>
      <c r="F233" s="134"/>
      <c r="G233" s="137"/>
      <c r="H233" s="137"/>
      <c r="I233" s="137"/>
      <c r="J233" s="137"/>
      <c r="K233" s="134"/>
      <c r="L233" s="138"/>
      <c r="M233" s="138"/>
      <c r="N233" s="138"/>
      <c r="O233" s="138"/>
      <c r="P233" s="138"/>
      <c r="Q233" s="138"/>
      <c r="R233" s="139"/>
      <c r="S233" s="138"/>
      <c r="T233" s="138"/>
      <c r="U233" s="138"/>
      <c r="V233" s="138"/>
      <c r="W233" s="138"/>
      <c r="X233" s="138"/>
      <c r="Y233" s="138"/>
      <c r="Z233" s="138"/>
      <c r="AA233" s="138"/>
      <c r="AB233" s="138"/>
      <c r="AC233" s="139"/>
      <c r="AD233" s="139"/>
      <c r="AE233" s="136"/>
    </row>
    <row r="234" spans="1:31" s="140" customFormat="1" x14ac:dyDescent="0.25">
      <c r="A234" s="135"/>
      <c r="B234" s="135"/>
      <c r="C234" s="136"/>
      <c r="D234" s="136"/>
      <c r="E234" s="134"/>
      <c r="F234" s="134"/>
      <c r="G234" s="137"/>
      <c r="H234" s="137"/>
      <c r="I234" s="137"/>
      <c r="J234" s="137"/>
      <c r="K234" s="134"/>
      <c r="L234" s="138"/>
      <c r="M234" s="138"/>
      <c r="N234" s="138"/>
      <c r="O234" s="138"/>
      <c r="P234" s="138"/>
      <c r="Q234" s="138"/>
      <c r="R234" s="139"/>
      <c r="S234" s="138"/>
      <c r="T234" s="138"/>
      <c r="U234" s="138"/>
      <c r="V234" s="138"/>
      <c r="W234" s="138"/>
      <c r="X234" s="138"/>
      <c r="Y234" s="138"/>
      <c r="Z234" s="138"/>
      <c r="AA234" s="138"/>
      <c r="AB234" s="138"/>
      <c r="AC234" s="139"/>
      <c r="AD234" s="139"/>
      <c r="AE234" s="136"/>
    </row>
    <row r="235" spans="1:31" s="140" customFormat="1" x14ac:dyDescent="0.25">
      <c r="A235" s="135"/>
      <c r="B235" s="135"/>
      <c r="C235" s="136"/>
      <c r="D235" s="136"/>
      <c r="E235" s="134"/>
      <c r="F235" s="134"/>
      <c r="G235" s="137"/>
      <c r="H235" s="137"/>
      <c r="I235" s="137"/>
      <c r="J235" s="137"/>
      <c r="K235" s="134"/>
      <c r="L235" s="138"/>
      <c r="M235" s="138"/>
      <c r="N235" s="138"/>
      <c r="O235" s="138"/>
      <c r="P235" s="138"/>
      <c r="Q235" s="138"/>
      <c r="R235" s="139"/>
      <c r="S235" s="138"/>
      <c r="T235" s="138"/>
      <c r="U235" s="138"/>
      <c r="V235" s="138"/>
      <c r="W235" s="138"/>
      <c r="X235" s="138"/>
      <c r="Y235" s="138"/>
      <c r="Z235" s="138"/>
      <c r="AA235" s="138"/>
      <c r="AB235" s="138"/>
      <c r="AC235" s="139"/>
      <c r="AD235" s="139"/>
      <c r="AE235" s="136"/>
    </row>
    <row r="236" spans="1:31" s="140" customFormat="1" x14ac:dyDescent="0.25">
      <c r="A236" s="135"/>
      <c r="B236" s="135"/>
      <c r="C236" s="136"/>
      <c r="D236" s="136"/>
      <c r="E236" s="134"/>
      <c r="F236" s="134"/>
      <c r="G236" s="137"/>
      <c r="H236" s="137"/>
      <c r="I236" s="137"/>
      <c r="J236" s="137"/>
      <c r="K236" s="134"/>
      <c r="L236" s="138"/>
      <c r="M236" s="138"/>
      <c r="N236" s="138"/>
      <c r="O236" s="138"/>
      <c r="P236" s="138"/>
      <c r="Q236" s="138"/>
      <c r="R236" s="139"/>
      <c r="S236" s="138"/>
      <c r="T236" s="138"/>
      <c r="U236" s="138"/>
      <c r="V236" s="138"/>
      <c r="W236" s="138"/>
      <c r="X236" s="138"/>
      <c r="Y236" s="138"/>
      <c r="Z236" s="138"/>
      <c r="AA236" s="138"/>
      <c r="AB236" s="138"/>
      <c r="AC236" s="139"/>
      <c r="AD236" s="139"/>
      <c r="AE236" s="136"/>
    </row>
    <row r="237" spans="1:31" s="140" customFormat="1" x14ac:dyDescent="0.25">
      <c r="A237" s="135"/>
      <c r="B237" s="135"/>
      <c r="C237" s="136"/>
      <c r="D237" s="136"/>
      <c r="E237" s="134"/>
      <c r="F237" s="134"/>
      <c r="G237" s="137"/>
      <c r="H237" s="137"/>
      <c r="I237" s="137"/>
      <c r="J237" s="137"/>
      <c r="K237" s="134"/>
      <c r="L237" s="138"/>
      <c r="M237" s="138"/>
      <c r="N237" s="138"/>
      <c r="O237" s="138"/>
      <c r="P237" s="138"/>
      <c r="Q237" s="138"/>
      <c r="R237" s="139"/>
      <c r="S237" s="138"/>
      <c r="T237" s="138"/>
      <c r="U237" s="138"/>
      <c r="V237" s="138"/>
      <c r="W237" s="138"/>
      <c r="X237" s="138"/>
      <c r="Y237" s="138"/>
      <c r="Z237" s="138"/>
      <c r="AA237" s="138"/>
      <c r="AB237" s="138"/>
      <c r="AC237" s="139"/>
      <c r="AD237" s="139"/>
      <c r="AE237" s="136"/>
    </row>
    <row r="238" spans="1:31" s="140" customFormat="1" x14ac:dyDescent="0.25">
      <c r="A238" s="135"/>
      <c r="B238" s="135"/>
      <c r="C238" s="136"/>
      <c r="D238" s="136"/>
      <c r="E238" s="134"/>
      <c r="F238" s="134"/>
      <c r="G238" s="137"/>
      <c r="H238" s="137"/>
      <c r="I238" s="137"/>
      <c r="J238" s="137"/>
      <c r="K238" s="134"/>
      <c r="L238" s="138"/>
      <c r="M238" s="138"/>
      <c r="N238" s="138"/>
      <c r="O238" s="138"/>
      <c r="P238" s="138"/>
      <c r="Q238" s="138"/>
      <c r="R238" s="139"/>
      <c r="S238" s="138"/>
      <c r="T238" s="138"/>
      <c r="U238" s="138"/>
      <c r="V238" s="138"/>
      <c r="W238" s="138"/>
      <c r="X238" s="138"/>
      <c r="Y238" s="138"/>
      <c r="Z238" s="138"/>
      <c r="AA238" s="138"/>
      <c r="AB238" s="138"/>
      <c r="AC238" s="139"/>
      <c r="AD238" s="139"/>
      <c r="AE238" s="136"/>
    </row>
    <row r="239" spans="1:31" s="140" customFormat="1" x14ac:dyDescent="0.25">
      <c r="A239" s="135"/>
      <c r="B239" s="135"/>
      <c r="C239" s="136"/>
      <c r="D239" s="136"/>
      <c r="E239" s="134"/>
      <c r="F239" s="134"/>
      <c r="G239" s="137"/>
      <c r="H239" s="137"/>
      <c r="I239" s="137"/>
      <c r="J239" s="137"/>
      <c r="K239" s="134"/>
      <c r="L239" s="138"/>
      <c r="M239" s="138"/>
      <c r="N239" s="138"/>
      <c r="O239" s="138"/>
      <c r="P239" s="138"/>
      <c r="Q239" s="138"/>
      <c r="R239" s="139"/>
      <c r="S239" s="138"/>
      <c r="T239" s="138"/>
      <c r="U239" s="138"/>
      <c r="V239" s="138"/>
      <c r="W239" s="138"/>
      <c r="X239" s="138"/>
      <c r="Y239" s="138"/>
      <c r="Z239" s="138"/>
      <c r="AA239" s="138"/>
      <c r="AB239" s="138"/>
      <c r="AC239" s="139"/>
      <c r="AD239" s="139"/>
      <c r="AE239" s="136"/>
    </row>
    <row r="240" spans="1:31" s="140" customFormat="1" x14ac:dyDescent="0.25">
      <c r="A240" s="135"/>
      <c r="B240" s="135"/>
      <c r="C240" s="136"/>
      <c r="D240" s="136"/>
      <c r="E240" s="134"/>
      <c r="F240" s="134"/>
      <c r="G240" s="137"/>
      <c r="H240" s="137"/>
      <c r="I240" s="137"/>
      <c r="J240" s="137"/>
      <c r="K240" s="134"/>
      <c r="L240" s="138"/>
      <c r="M240" s="138"/>
      <c r="N240" s="138"/>
      <c r="O240" s="138"/>
      <c r="P240" s="138"/>
      <c r="Q240" s="138"/>
      <c r="R240" s="139"/>
      <c r="S240" s="138"/>
      <c r="T240" s="138"/>
      <c r="U240" s="138"/>
      <c r="V240" s="138"/>
      <c r="W240" s="138"/>
      <c r="X240" s="138"/>
      <c r="Y240" s="138"/>
      <c r="Z240" s="138"/>
      <c r="AA240" s="138"/>
      <c r="AB240" s="138"/>
      <c r="AC240" s="139"/>
      <c r="AD240" s="139"/>
      <c r="AE240" s="136"/>
    </row>
    <row r="241" spans="1:31" s="140" customFormat="1" x14ac:dyDescent="0.25">
      <c r="A241" s="135"/>
      <c r="B241" s="135"/>
      <c r="C241" s="136"/>
      <c r="D241" s="136"/>
      <c r="E241" s="134"/>
      <c r="F241" s="134"/>
      <c r="G241" s="137"/>
      <c r="H241" s="137"/>
      <c r="I241" s="137"/>
      <c r="J241" s="137"/>
      <c r="K241" s="134"/>
      <c r="L241" s="138"/>
      <c r="M241" s="138"/>
      <c r="N241" s="138"/>
      <c r="O241" s="138"/>
      <c r="P241" s="138"/>
      <c r="Q241" s="138"/>
      <c r="R241" s="139"/>
      <c r="S241" s="138"/>
      <c r="T241" s="138"/>
      <c r="U241" s="138"/>
      <c r="V241" s="138"/>
      <c r="W241" s="138"/>
      <c r="X241" s="138"/>
      <c r="Y241" s="138"/>
      <c r="Z241" s="138"/>
      <c r="AA241" s="138"/>
      <c r="AB241" s="138"/>
      <c r="AC241" s="139"/>
      <c r="AD241" s="139"/>
      <c r="AE241" s="136"/>
    </row>
    <row r="242" spans="1:31" s="140" customFormat="1" x14ac:dyDescent="0.25">
      <c r="A242" s="135"/>
      <c r="B242" s="135"/>
      <c r="C242" s="136"/>
      <c r="D242" s="136"/>
      <c r="E242" s="134"/>
      <c r="F242" s="134"/>
      <c r="G242" s="137"/>
      <c r="H242" s="137"/>
      <c r="I242" s="137"/>
      <c r="J242" s="137"/>
      <c r="K242" s="134"/>
      <c r="L242" s="138"/>
      <c r="M242" s="138"/>
      <c r="N242" s="138"/>
      <c r="O242" s="138"/>
      <c r="P242" s="138"/>
      <c r="Q242" s="138"/>
      <c r="R242" s="139"/>
      <c r="S242" s="138"/>
      <c r="T242" s="138"/>
      <c r="U242" s="138"/>
      <c r="V242" s="138"/>
      <c r="W242" s="138"/>
      <c r="X242" s="138"/>
      <c r="Y242" s="138"/>
      <c r="Z242" s="138"/>
      <c r="AA242" s="138"/>
      <c r="AB242" s="138"/>
      <c r="AC242" s="139"/>
      <c r="AD242" s="139"/>
      <c r="AE242" s="136"/>
    </row>
    <row r="243" spans="1:31" s="140" customFormat="1" x14ac:dyDescent="0.25">
      <c r="A243" s="135"/>
      <c r="B243" s="135"/>
      <c r="C243" s="136"/>
      <c r="D243" s="136"/>
      <c r="E243" s="134"/>
      <c r="F243" s="134"/>
      <c r="G243" s="137"/>
      <c r="H243" s="137"/>
      <c r="I243" s="137"/>
      <c r="J243" s="137"/>
      <c r="K243" s="134"/>
      <c r="L243" s="138"/>
      <c r="M243" s="138"/>
      <c r="N243" s="138"/>
      <c r="O243" s="138"/>
      <c r="P243" s="138"/>
      <c r="Q243" s="138"/>
      <c r="R243" s="139"/>
      <c r="S243" s="138"/>
      <c r="T243" s="138"/>
      <c r="U243" s="138"/>
      <c r="V243" s="138"/>
      <c r="W243" s="138"/>
      <c r="X243" s="138"/>
      <c r="Y243" s="138"/>
      <c r="Z243" s="138"/>
      <c r="AA243" s="138"/>
      <c r="AB243" s="138"/>
      <c r="AC243" s="139"/>
      <c r="AD243" s="139"/>
      <c r="AE243" s="136"/>
    </row>
    <row r="244" spans="1:31" s="140" customFormat="1" x14ac:dyDescent="0.25">
      <c r="A244" s="135"/>
      <c r="B244" s="135"/>
      <c r="C244" s="136"/>
      <c r="D244" s="136"/>
      <c r="E244" s="134"/>
      <c r="F244" s="134"/>
      <c r="G244" s="137"/>
      <c r="H244" s="137"/>
      <c r="I244" s="137"/>
      <c r="J244" s="137"/>
      <c r="K244" s="134"/>
      <c r="L244" s="138"/>
      <c r="M244" s="138"/>
      <c r="N244" s="138"/>
      <c r="O244" s="138"/>
      <c r="P244" s="138"/>
      <c r="Q244" s="138"/>
      <c r="R244" s="139"/>
      <c r="S244" s="138"/>
      <c r="T244" s="138"/>
      <c r="U244" s="138"/>
      <c r="V244" s="138"/>
      <c r="W244" s="138"/>
      <c r="X244" s="138"/>
      <c r="Y244" s="138"/>
      <c r="Z244" s="138"/>
      <c r="AA244" s="138"/>
      <c r="AB244" s="138"/>
      <c r="AC244" s="139"/>
      <c r="AD244" s="139"/>
      <c r="AE244" s="136"/>
    </row>
    <row r="245" spans="1:31" s="140" customFormat="1" x14ac:dyDescent="0.25">
      <c r="A245" s="135"/>
      <c r="B245" s="135"/>
      <c r="C245" s="136"/>
      <c r="D245" s="136"/>
      <c r="E245" s="134"/>
      <c r="F245" s="134"/>
      <c r="G245" s="137"/>
      <c r="H245" s="137"/>
      <c r="I245" s="137"/>
      <c r="J245" s="137"/>
      <c r="K245" s="134"/>
      <c r="L245" s="138"/>
      <c r="M245" s="138"/>
      <c r="N245" s="138"/>
      <c r="O245" s="138"/>
      <c r="P245" s="138"/>
      <c r="Q245" s="138"/>
      <c r="R245" s="139"/>
      <c r="S245" s="138"/>
      <c r="T245" s="138"/>
      <c r="U245" s="138"/>
      <c r="V245" s="138"/>
      <c r="W245" s="138"/>
      <c r="X245" s="138"/>
      <c r="Y245" s="138"/>
      <c r="Z245" s="138"/>
      <c r="AA245" s="138"/>
      <c r="AB245" s="138"/>
      <c r="AC245" s="139"/>
      <c r="AD245" s="139"/>
      <c r="AE245" s="136"/>
    </row>
    <row r="246" spans="1:31" s="140" customFormat="1" x14ac:dyDescent="0.25">
      <c r="A246" s="135"/>
      <c r="B246" s="135"/>
      <c r="C246" s="136"/>
      <c r="D246" s="136"/>
      <c r="E246" s="134"/>
      <c r="F246" s="134"/>
      <c r="G246" s="137"/>
      <c r="H246" s="137"/>
      <c r="I246" s="137"/>
      <c r="J246" s="137"/>
      <c r="K246" s="134"/>
      <c r="L246" s="138"/>
      <c r="M246" s="138"/>
      <c r="N246" s="138"/>
      <c r="O246" s="138"/>
      <c r="P246" s="138"/>
      <c r="Q246" s="138"/>
      <c r="R246" s="139"/>
      <c r="S246" s="138"/>
      <c r="T246" s="138"/>
      <c r="U246" s="138"/>
      <c r="V246" s="138"/>
      <c r="W246" s="138"/>
      <c r="X246" s="138"/>
      <c r="Y246" s="138"/>
      <c r="Z246" s="138"/>
      <c r="AA246" s="138"/>
      <c r="AB246" s="138"/>
      <c r="AC246" s="139"/>
      <c r="AD246" s="139"/>
      <c r="AE246" s="136"/>
    </row>
    <row r="247" spans="1:31" s="140" customFormat="1" x14ac:dyDescent="0.25">
      <c r="A247" s="135"/>
      <c r="B247" s="135"/>
      <c r="C247" s="136"/>
      <c r="D247" s="136"/>
      <c r="E247" s="134"/>
      <c r="F247" s="134"/>
      <c r="G247" s="137"/>
      <c r="H247" s="137"/>
      <c r="I247" s="137"/>
      <c r="J247" s="137"/>
      <c r="K247" s="134"/>
      <c r="L247" s="138"/>
      <c r="M247" s="138"/>
      <c r="N247" s="138"/>
      <c r="O247" s="138"/>
      <c r="P247" s="138"/>
      <c r="Q247" s="138"/>
      <c r="R247" s="139"/>
      <c r="S247" s="138"/>
      <c r="T247" s="138"/>
      <c r="U247" s="138"/>
      <c r="V247" s="138"/>
      <c r="W247" s="138"/>
      <c r="X247" s="138"/>
      <c r="Y247" s="138"/>
      <c r="Z247" s="138"/>
      <c r="AA247" s="138"/>
      <c r="AB247" s="138"/>
      <c r="AC247" s="139"/>
      <c r="AD247" s="139"/>
      <c r="AE247" s="136"/>
    </row>
    <row r="248" spans="1:31" s="140" customFormat="1" x14ac:dyDescent="0.25">
      <c r="A248" s="135"/>
      <c r="B248" s="135"/>
      <c r="C248" s="136"/>
      <c r="D248" s="136"/>
      <c r="E248" s="134"/>
      <c r="F248" s="134"/>
      <c r="G248" s="137"/>
      <c r="H248" s="137"/>
      <c r="I248" s="137"/>
      <c r="J248" s="137"/>
      <c r="K248" s="134"/>
      <c r="L248" s="138"/>
      <c r="M248" s="138"/>
      <c r="N248" s="138"/>
      <c r="O248" s="138"/>
      <c r="P248" s="138"/>
      <c r="Q248" s="138"/>
      <c r="R248" s="139"/>
      <c r="S248" s="138"/>
      <c r="T248" s="138"/>
      <c r="U248" s="138"/>
      <c r="V248" s="138"/>
      <c r="W248" s="138"/>
      <c r="X248" s="138"/>
      <c r="Y248" s="138"/>
      <c r="Z248" s="138"/>
      <c r="AA248" s="138"/>
      <c r="AB248" s="138"/>
      <c r="AC248" s="139"/>
      <c r="AD248" s="139"/>
      <c r="AE248" s="136"/>
    </row>
    <row r="249" spans="1:31" s="140" customFormat="1" x14ac:dyDescent="0.25">
      <c r="A249" s="135"/>
      <c r="B249" s="135"/>
      <c r="C249" s="136"/>
      <c r="D249" s="136"/>
      <c r="E249" s="134"/>
      <c r="F249" s="134"/>
      <c r="G249" s="137"/>
      <c r="H249" s="137"/>
      <c r="I249" s="137"/>
      <c r="J249" s="137"/>
      <c r="K249" s="134"/>
      <c r="L249" s="138"/>
      <c r="M249" s="138"/>
      <c r="N249" s="138"/>
      <c r="O249" s="138"/>
      <c r="P249" s="138"/>
      <c r="Q249" s="138"/>
      <c r="R249" s="139"/>
      <c r="S249" s="138"/>
      <c r="T249" s="138"/>
      <c r="U249" s="138"/>
      <c r="V249" s="138"/>
      <c r="W249" s="138"/>
      <c r="X249" s="138"/>
      <c r="Y249" s="138"/>
      <c r="Z249" s="138"/>
      <c r="AA249" s="138"/>
      <c r="AB249" s="138"/>
      <c r="AC249" s="139"/>
      <c r="AD249" s="139"/>
      <c r="AE249" s="136"/>
    </row>
    <row r="250" spans="1:31" s="140" customFormat="1" x14ac:dyDescent="0.25">
      <c r="A250" s="135"/>
      <c r="B250" s="135"/>
      <c r="C250" s="136"/>
      <c r="D250" s="136"/>
      <c r="E250" s="134"/>
      <c r="F250" s="134"/>
      <c r="G250" s="137"/>
      <c r="H250" s="137"/>
      <c r="I250" s="137"/>
      <c r="J250" s="137"/>
      <c r="K250" s="134"/>
      <c r="L250" s="138"/>
      <c r="M250" s="138"/>
      <c r="N250" s="138"/>
      <c r="O250" s="138"/>
      <c r="P250" s="138"/>
      <c r="Q250" s="138"/>
      <c r="R250" s="139"/>
      <c r="S250" s="138"/>
      <c r="T250" s="138"/>
      <c r="U250" s="138"/>
      <c r="V250" s="138"/>
      <c r="W250" s="138"/>
      <c r="X250" s="138"/>
      <c r="Y250" s="138"/>
      <c r="Z250" s="138"/>
      <c r="AA250" s="138"/>
      <c r="AB250" s="138"/>
      <c r="AC250" s="139"/>
      <c r="AD250" s="139"/>
      <c r="AE250" s="136"/>
    </row>
    <row r="251" spans="1:31" s="140" customFormat="1" x14ac:dyDescent="0.25">
      <c r="A251" s="135"/>
      <c r="B251" s="135"/>
      <c r="C251" s="136"/>
      <c r="D251" s="136"/>
      <c r="E251" s="134"/>
      <c r="F251" s="134"/>
      <c r="G251" s="137"/>
      <c r="H251" s="137"/>
      <c r="I251" s="137"/>
      <c r="J251" s="137"/>
      <c r="K251" s="134"/>
      <c r="L251" s="138"/>
      <c r="M251" s="138"/>
      <c r="N251" s="138"/>
      <c r="O251" s="138"/>
      <c r="P251" s="138"/>
      <c r="Q251" s="138"/>
      <c r="R251" s="139"/>
      <c r="S251" s="138"/>
      <c r="T251" s="138"/>
      <c r="U251" s="138"/>
      <c r="V251" s="138"/>
      <c r="W251" s="138"/>
      <c r="X251" s="138"/>
      <c r="Y251" s="138"/>
      <c r="Z251" s="138"/>
      <c r="AA251" s="138"/>
      <c r="AB251" s="138"/>
      <c r="AC251" s="139"/>
      <c r="AD251" s="139"/>
      <c r="AE251" s="136"/>
    </row>
    <row r="252" spans="1:31" s="140" customFormat="1" x14ac:dyDescent="0.25">
      <c r="A252" s="135"/>
      <c r="B252" s="135"/>
      <c r="C252" s="136"/>
      <c r="D252" s="136"/>
      <c r="E252" s="134"/>
      <c r="F252" s="134"/>
      <c r="G252" s="137"/>
      <c r="H252" s="137"/>
      <c r="I252" s="137"/>
      <c r="J252" s="137"/>
      <c r="K252" s="134"/>
      <c r="L252" s="138"/>
      <c r="M252" s="138"/>
      <c r="N252" s="138"/>
      <c r="O252" s="138"/>
      <c r="P252" s="138"/>
      <c r="Q252" s="138"/>
      <c r="R252" s="139"/>
      <c r="S252" s="138"/>
      <c r="T252" s="138"/>
      <c r="U252" s="138"/>
      <c r="V252" s="138"/>
      <c r="W252" s="138"/>
      <c r="X252" s="138"/>
      <c r="Y252" s="138"/>
      <c r="Z252" s="138"/>
      <c r="AA252" s="138"/>
      <c r="AB252" s="138"/>
      <c r="AC252" s="139"/>
      <c r="AD252" s="139"/>
      <c r="AE252" s="136"/>
    </row>
    <row r="253" spans="1:31" s="140" customFormat="1" x14ac:dyDescent="0.25">
      <c r="A253" s="135"/>
      <c r="B253" s="135"/>
      <c r="C253" s="136"/>
      <c r="D253" s="136"/>
      <c r="E253" s="134"/>
      <c r="F253" s="134"/>
      <c r="G253" s="137"/>
      <c r="H253" s="137"/>
      <c r="I253" s="137"/>
      <c r="J253" s="137"/>
      <c r="K253" s="134"/>
      <c r="L253" s="138"/>
      <c r="M253" s="138"/>
      <c r="N253" s="138"/>
      <c r="O253" s="138"/>
      <c r="P253" s="138"/>
      <c r="Q253" s="138"/>
      <c r="R253" s="139"/>
      <c r="S253" s="138"/>
      <c r="T253" s="138"/>
      <c r="U253" s="138"/>
      <c r="V253" s="138"/>
      <c r="W253" s="138"/>
      <c r="X253" s="138"/>
      <c r="Y253" s="138"/>
      <c r="Z253" s="138"/>
      <c r="AA253" s="138"/>
      <c r="AB253" s="138"/>
      <c r="AC253" s="139"/>
      <c r="AD253" s="139"/>
      <c r="AE253" s="136"/>
    </row>
    <row r="254" spans="1:31" s="140" customFormat="1" x14ac:dyDescent="0.25">
      <c r="A254" s="135"/>
      <c r="B254" s="135"/>
      <c r="C254" s="136"/>
      <c r="D254" s="136"/>
      <c r="E254" s="134"/>
      <c r="F254" s="134"/>
      <c r="G254" s="137"/>
      <c r="H254" s="137"/>
      <c r="I254" s="137"/>
      <c r="J254" s="137"/>
      <c r="K254" s="134"/>
      <c r="L254" s="138"/>
      <c r="M254" s="138"/>
      <c r="N254" s="138"/>
      <c r="O254" s="138"/>
      <c r="P254" s="138"/>
      <c r="Q254" s="138"/>
      <c r="R254" s="139"/>
      <c r="S254" s="138"/>
      <c r="T254" s="138"/>
      <c r="U254" s="138"/>
      <c r="V254" s="138"/>
      <c r="W254" s="138"/>
      <c r="X254" s="138"/>
      <c r="Y254" s="138"/>
      <c r="Z254" s="138"/>
      <c r="AA254" s="138"/>
      <c r="AB254" s="138"/>
      <c r="AC254" s="139"/>
      <c r="AD254" s="139"/>
      <c r="AE254" s="136"/>
    </row>
    <row r="255" spans="1:31" s="140" customFormat="1" x14ac:dyDescent="0.25">
      <c r="A255" s="135"/>
      <c r="B255" s="135"/>
      <c r="C255" s="136"/>
      <c r="D255" s="136"/>
      <c r="E255" s="134"/>
      <c r="F255" s="134"/>
      <c r="G255" s="137"/>
      <c r="H255" s="137"/>
      <c r="I255" s="137"/>
      <c r="J255" s="137"/>
      <c r="K255" s="134"/>
      <c r="L255" s="138"/>
      <c r="M255" s="138"/>
      <c r="N255" s="138"/>
      <c r="O255" s="138"/>
      <c r="P255" s="138"/>
      <c r="Q255" s="138"/>
      <c r="R255" s="139"/>
      <c r="S255" s="138"/>
      <c r="T255" s="138"/>
      <c r="U255" s="138"/>
      <c r="V255" s="138"/>
      <c r="W255" s="138"/>
      <c r="X255" s="138"/>
      <c r="Y255" s="138"/>
      <c r="Z255" s="138"/>
      <c r="AA255" s="138"/>
      <c r="AB255" s="138"/>
      <c r="AC255" s="139"/>
      <c r="AD255" s="139"/>
      <c r="AE255" s="136"/>
    </row>
    <row r="256" spans="1:31" s="140" customFormat="1" x14ac:dyDescent="0.25">
      <c r="A256" s="135"/>
      <c r="B256" s="135"/>
      <c r="C256" s="136"/>
      <c r="D256" s="136"/>
      <c r="E256" s="134"/>
      <c r="F256" s="134"/>
      <c r="G256" s="137"/>
      <c r="H256" s="137"/>
      <c r="I256" s="137"/>
      <c r="J256" s="137"/>
      <c r="K256" s="134"/>
      <c r="L256" s="138"/>
      <c r="M256" s="138"/>
      <c r="N256" s="138"/>
      <c r="O256" s="138"/>
      <c r="P256" s="138"/>
      <c r="Q256" s="138"/>
      <c r="R256" s="139"/>
      <c r="S256" s="138"/>
      <c r="T256" s="138"/>
      <c r="U256" s="138"/>
      <c r="V256" s="138"/>
      <c r="W256" s="138"/>
      <c r="X256" s="138"/>
      <c r="Y256" s="138"/>
      <c r="Z256" s="138"/>
      <c r="AA256" s="138"/>
      <c r="AB256" s="138"/>
      <c r="AC256" s="139"/>
      <c r="AD256" s="139"/>
      <c r="AE256" s="136"/>
    </row>
    <row r="257" spans="1:31" s="140" customFormat="1" x14ac:dyDescent="0.25">
      <c r="A257" s="135"/>
      <c r="B257" s="135"/>
      <c r="C257" s="136"/>
      <c r="D257" s="136"/>
      <c r="E257" s="134"/>
      <c r="F257" s="134"/>
      <c r="G257" s="137"/>
      <c r="H257" s="137"/>
      <c r="I257" s="137"/>
      <c r="J257" s="137"/>
      <c r="K257" s="134"/>
      <c r="L257" s="138"/>
      <c r="M257" s="138"/>
      <c r="N257" s="138"/>
      <c r="O257" s="138"/>
      <c r="P257" s="138"/>
      <c r="Q257" s="138"/>
      <c r="R257" s="139"/>
      <c r="S257" s="138"/>
      <c r="T257" s="138"/>
      <c r="U257" s="138"/>
      <c r="V257" s="138"/>
      <c r="W257" s="138"/>
      <c r="X257" s="138"/>
      <c r="Y257" s="138"/>
      <c r="Z257" s="138"/>
      <c r="AA257" s="138"/>
      <c r="AB257" s="138"/>
      <c r="AC257" s="139"/>
      <c r="AD257" s="139"/>
      <c r="AE257" s="136"/>
    </row>
    <row r="258" spans="1:31" s="140" customFormat="1" x14ac:dyDescent="0.25">
      <c r="A258" s="135"/>
      <c r="B258" s="135"/>
      <c r="C258" s="136"/>
      <c r="D258" s="136"/>
      <c r="E258" s="134"/>
      <c r="F258" s="134"/>
      <c r="G258" s="137"/>
      <c r="H258" s="137"/>
      <c r="I258" s="137"/>
      <c r="J258" s="137"/>
      <c r="K258" s="134"/>
      <c r="L258" s="138"/>
      <c r="M258" s="138"/>
      <c r="N258" s="138"/>
      <c r="O258" s="138"/>
      <c r="P258" s="138"/>
      <c r="Q258" s="138"/>
      <c r="R258" s="139"/>
      <c r="S258" s="138"/>
      <c r="T258" s="138"/>
      <c r="U258" s="138"/>
      <c r="V258" s="138"/>
      <c r="W258" s="138"/>
      <c r="X258" s="138"/>
      <c r="Y258" s="138"/>
      <c r="Z258" s="138"/>
      <c r="AA258" s="138"/>
      <c r="AB258" s="138"/>
      <c r="AC258" s="139"/>
      <c r="AD258" s="139"/>
      <c r="AE258" s="136"/>
    </row>
    <row r="259" spans="1:31" s="140" customFormat="1" x14ac:dyDescent="0.25">
      <c r="A259" s="135"/>
      <c r="B259" s="135"/>
      <c r="C259" s="136"/>
      <c r="D259" s="136"/>
      <c r="E259" s="134"/>
      <c r="F259" s="134"/>
      <c r="G259" s="137"/>
      <c r="H259" s="137"/>
      <c r="I259" s="137"/>
      <c r="J259" s="137"/>
      <c r="K259" s="134"/>
      <c r="L259" s="138"/>
      <c r="M259" s="138"/>
      <c r="N259" s="138"/>
      <c r="O259" s="138"/>
      <c r="P259" s="138"/>
      <c r="Q259" s="138"/>
      <c r="R259" s="139"/>
      <c r="S259" s="138"/>
      <c r="T259" s="138"/>
      <c r="U259" s="138"/>
      <c r="V259" s="138"/>
      <c r="W259" s="138"/>
      <c r="X259" s="138"/>
      <c r="Y259" s="138"/>
      <c r="Z259" s="138"/>
      <c r="AA259" s="138"/>
      <c r="AB259" s="138"/>
      <c r="AC259" s="139"/>
      <c r="AD259" s="139"/>
      <c r="AE259" s="136"/>
    </row>
    <row r="260" spans="1:31" s="140" customFormat="1" x14ac:dyDescent="0.25">
      <c r="A260" s="135"/>
      <c r="B260" s="135"/>
      <c r="C260" s="136"/>
      <c r="D260" s="136"/>
      <c r="E260" s="134"/>
      <c r="F260" s="134"/>
      <c r="G260" s="137"/>
      <c r="H260" s="137"/>
      <c r="I260" s="137"/>
      <c r="J260" s="137"/>
      <c r="K260" s="134"/>
      <c r="L260" s="138"/>
      <c r="M260" s="138"/>
      <c r="N260" s="138"/>
      <c r="O260" s="138"/>
      <c r="P260" s="138"/>
      <c r="Q260" s="138"/>
      <c r="R260" s="139"/>
      <c r="S260" s="138"/>
      <c r="T260" s="138"/>
      <c r="U260" s="138"/>
      <c r="V260" s="138"/>
      <c r="W260" s="138"/>
      <c r="X260" s="138"/>
      <c r="Y260" s="138"/>
      <c r="Z260" s="138"/>
      <c r="AA260" s="138"/>
      <c r="AB260" s="138"/>
      <c r="AC260" s="139"/>
      <c r="AD260" s="139"/>
      <c r="AE260" s="136"/>
    </row>
    <row r="261" spans="1:31" s="140" customFormat="1" x14ac:dyDescent="0.25">
      <c r="A261" s="135"/>
      <c r="B261" s="135"/>
      <c r="C261" s="136"/>
      <c r="D261" s="136"/>
      <c r="E261" s="134"/>
      <c r="F261" s="134"/>
      <c r="G261" s="137"/>
      <c r="H261" s="137"/>
      <c r="I261" s="137"/>
      <c r="J261" s="137"/>
      <c r="K261" s="134"/>
      <c r="L261" s="138"/>
      <c r="M261" s="138"/>
      <c r="N261" s="138"/>
      <c r="O261" s="138"/>
      <c r="P261" s="138"/>
      <c r="Q261" s="138"/>
      <c r="R261" s="139"/>
      <c r="S261" s="138"/>
      <c r="T261" s="138"/>
      <c r="U261" s="138"/>
      <c r="V261" s="138"/>
      <c r="W261" s="138"/>
      <c r="X261" s="138"/>
      <c r="Y261" s="138"/>
      <c r="Z261" s="138"/>
      <c r="AA261" s="138"/>
      <c r="AB261" s="138"/>
      <c r="AC261" s="139"/>
      <c r="AD261" s="139"/>
      <c r="AE261" s="136"/>
    </row>
    <row r="262" spans="1:31" s="140" customFormat="1" x14ac:dyDescent="0.25">
      <c r="A262" s="135"/>
      <c r="B262" s="135"/>
      <c r="C262" s="136"/>
      <c r="D262" s="136"/>
      <c r="E262" s="134"/>
      <c r="F262" s="134"/>
      <c r="G262" s="137"/>
      <c r="H262" s="137"/>
      <c r="I262" s="137"/>
      <c r="J262" s="137"/>
      <c r="K262" s="134"/>
      <c r="L262" s="138"/>
      <c r="M262" s="138"/>
      <c r="N262" s="138"/>
      <c r="O262" s="138"/>
      <c r="P262" s="138"/>
      <c r="Q262" s="138"/>
      <c r="R262" s="139"/>
      <c r="S262" s="138"/>
      <c r="T262" s="138"/>
      <c r="U262" s="138"/>
      <c r="V262" s="138"/>
      <c r="W262" s="138"/>
      <c r="X262" s="138"/>
      <c r="Y262" s="138"/>
      <c r="Z262" s="138"/>
      <c r="AA262" s="138"/>
      <c r="AB262" s="138"/>
      <c r="AC262" s="139"/>
      <c r="AD262" s="139"/>
      <c r="AE262" s="136"/>
    </row>
    <row r="263" spans="1:31" s="140" customFormat="1" x14ac:dyDescent="0.25">
      <c r="A263" s="135"/>
      <c r="B263" s="135"/>
      <c r="C263" s="136"/>
      <c r="D263" s="136"/>
      <c r="E263" s="134"/>
      <c r="F263" s="134"/>
      <c r="G263" s="137"/>
      <c r="H263" s="137"/>
      <c r="I263" s="137"/>
      <c r="J263" s="137"/>
      <c r="K263" s="134"/>
      <c r="L263" s="138"/>
      <c r="M263" s="138"/>
      <c r="N263" s="138"/>
      <c r="O263" s="138"/>
      <c r="P263" s="138"/>
      <c r="Q263" s="138"/>
      <c r="R263" s="139"/>
      <c r="S263" s="138"/>
      <c r="T263" s="138"/>
      <c r="U263" s="138"/>
      <c r="V263" s="138"/>
      <c r="W263" s="138"/>
      <c r="X263" s="138"/>
      <c r="Y263" s="138"/>
      <c r="Z263" s="138"/>
      <c r="AA263" s="138"/>
      <c r="AB263" s="138"/>
      <c r="AC263" s="139"/>
      <c r="AD263" s="139"/>
      <c r="AE263" s="136"/>
    </row>
    <row r="264" spans="1:31" s="140" customFormat="1" x14ac:dyDescent="0.25">
      <c r="A264" s="135"/>
      <c r="B264" s="135"/>
      <c r="C264" s="136"/>
      <c r="D264" s="136"/>
      <c r="E264" s="134"/>
      <c r="F264" s="134"/>
      <c r="G264" s="137"/>
      <c r="H264" s="137"/>
      <c r="I264" s="137"/>
      <c r="J264" s="137"/>
      <c r="K264" s="134"/>
      <c r="L264" s="138"/>
      <c r="M264" s="138"/>
      <c r="N264" s="138"/>
      <c r="O264" s="138"/>
      <c r="P264" s="138"/>
      <c r="Q264" s="138"/>
      <c r="R264" s="139"/>
      <c r="S264" s="138"/>
      <c r="T264" s="138"/>
      <c r="U264" s="138"/>
      <c r="V264" s="138"/>
      <c r="W264" s="138"/>
      <c r="X264" s="138"/>
      <c r="Y264" s="138"/>
      <c r="Z264" s="138"/>
      <c r="AA264" s="138"/>
      <c r="AB264" s="138"/>
      <c r="AC264" s="139"/>
      <c r="AD264" s="139"/>
      <c r="AE264" s="136"/>
    </row>
    <row r="265" spans="1:31" s="140" customFormat="1" x14ac:dyDescent="0.25">
      <c r="A265" s="135"/>
      <c r="B265" s="135"/>
      <c r="C265" s="136"/>
      <c r="D265" s="136"/>
      <c r="E265" s="134"/>
      <c r="F265" s="134"/>
      <c r="G265" s="137"/>
      <c r="H265" s="137"/>
      <c r="I265" s="137"/>
      <c r="J265" s="137"/>
      <c r="K265" s="134"/>
      <c r="L265" s="138"/>
      <c r="M265" s="138"/>
      <c r="N265" s="138"/>
      <c r="O265" s="138"/>
      <c r="P265" s="138"/>
      <c r="Q265" s="138"/>
      <c r="R265" s="139"/>
      <c r="S265" s="138"/>
      <c r="T265" s="138"/>
      <c r="U265" s="138"/>
      <c r="V265" s="138"/>
      <c r="W265" s="138"/>
      <c r="X265" s="138"/>
      <c r="Y265" s="138"/>
      <c r="Z265" s="138"/>
      <c r="AA265" s="138"/>
      <c r="AB265" s="138"/>
      <c r="AC265" s="139"/>
      <c r="AD265" s="139"/>
      <c r="AE265" s="136"/>
    </row>
    <row r="266" spans="1:31" s="140" customFormat="1" x14ac:dyDescent="0.25">
      <c r="A266" s="135"/>
      <c r="B266" s="135"/>
      <c r="C266" s="136"/>
      <c r="D266" s="136"/>
      <c r="E266" s="134"/>
      <c r="F266" s="134"/>
      <c r="G266" s="137"/>
      <c r="H266" s="137"/>
      <c r="I266" s="137"/>
      <c r="J266" s="137"/>
      <c r="K266" s="134"/>
      <c r="L266" s="138"/>
      <c r="M266" s="138"/>
      <c r="N266" s="138"/>
      <c r="O266" s="138"/>
      <c r="P266" s="138"/>
      <c r="Q266" s="138"/>
      <c r="R266" s="139"/>
      <c r="S266" s="138"/>
      <c r="T266" s="138"/>
      <c r="U266" s="138"/>
      <c r="V266" s="138"/>
      <c r="W266" s="138"/>
      <c r="X266" s="138"/>
      <c r="Y266" s="138"/>
      <c r="Z266" s="138"/>
      <c r="AA266" s="138"/>
      <c r="AB266" s="138"/>
      <c r="AC266" s="139"/>
      <c r="AD266" s="139"/>
      <c r="AE266" s="136"/>
    </row>
    <row r="267" spans="1:31" s="140" customFormat="1" x14ac:dyDescent="0.25">
      <c r="A267" s="135"/>
      <c r="B267" s="135"/>
      <c r="C267" s="136"/>
      <c r="D267" s="136"/>
      <c r="E267" s="134"/>
      <c r="F267" s="134"/>
      <c r="G267" s="137"/>
      <c r="H267" s="137"/>
      <c r="I267" s="137"/>
      <c r="J267" s="137"/>
      <c r="K267" s="134"/>
      <c r="L267" s="138"/>
      <c r="M267" s="138"/>
      <c r="N267" s="138"/>
      <c r="O267" s="138"/>
      <c r="P267" s="138"/>
      <c r="Q267" s="138"/>
      <c r="R267" s="139"/>
      <c r="S267" s="138"/>
      <c r="T267" s="138"/>
      <c r="U267" s="138"/>
      <c r="V267" s="138"/>
      <c r="W267" s="138"/>
      <c r="X267" s="138"/>
      <c r="Y267" s="138"/>
      <c r="Z267" s="138"/>
      <c r="AA267" s="138"/>
      <c r="AB267" s="138"/>
      <c r="AC267" s="139"/>
      <c r="AD267" s="139"/>
      <c r="AE267" s="136"/>
    </row>
    <row r="268" spans="1:31" s="140" customFormat="1" x14ac:dyDescent="0.25">
      <c r="A268" s="135"/>
      <c r="B268" s="135"/>
      <c r="C268" s="136"/>
      <c r="D268" s="136"/>
      <c r="E268" s="134"/>
      <c r="F268" s="134"/>
      <c r="G268" s="137"/>
      <c r="H268" s="137"/>
      <c r="I268" s="137"/>
      <c r="J268" s="137"/>
      <c r="K268" s="134"/>
      <c r="L268" s="138"/>
      <c r="M268" s="138"/>
      <c r="N268" s="138"/>
      <c r="O268" s="138"/>
      <c r="P268" s="138"/>
      <c r="Q268" s="138"/>
      <c r="R268" s="139"/>
      <c r="S268" s="138"/>
      <c r="T268" s="138"/>
      <c r="U268" s="138"/>
      <c r="V268" s="138"/>
      <c r="W268" s="138"/>
      <c r="X268" s="138"/>
      <c r="Y268" s="138"/>
      <c r="Z268" s="138"/>
      <c r="AA268" s="138"/>
      <c r="AB268" s="138"/>
      <c r="AC268" s="139"/>
      <c r="AD268" s="139"/>
      <c r="AE268" s="136"/>
    </row>
    <row r="269" spans="1:31" s="140" customFormat="1" x14ac:dyDescent="0.25">
      <c r="A269" s="135"/>
      <c r="B269" s="135"/>
      <c r="C269" s="136"/>
      <c r="D269" s="136"/>
      <c r="E269" s="134"/>
      <c r="F269" s="134"/>
      <c r="G269" s="137"/>
      <c r="H269" s="137"/>
      <c r="I269" s="137"/>
      <c r="J269" s="137"/>
      <c r="K269" s="134"/>
      <c r="L269" s="138"/>
      <c r="M269" s="138"/>
      <c r="N269" s="138"/>
      <c r="O269" s="138"/>
      <c r="P269" s="138"/>
      <c r="Q269" s="138"/>
      <c r="R269" s="139"/>
      <c r="S269" s="138"/>
      <c r="T269" s="138"/>
      <c r="U269" s="138"/>
      <c r="V269" s="138"/>
      <c r="W269" s="138"/>
      <c r="X269" s="138"/>
      <c r="Y269" s="138"/>
      <c r="Z269" s="138"/>
      <c r="AA269" s="138"/>
      <c r="AB269" s="138"/>
      <c r="AC269" s="139"/>
      <c r="AD269" s="139"/>
      <c r="AE269" s="136"/>
    </row>
    <row r="270" spans="1:31" s="140" customFormat="1" x14ac:dyDescent="0.25">
      <c r="A270" s="135"/>
      <c r="B270" s="135"/>
      <c r="C270" s="136"/>
      <c r="D270" s="136"/>
      <c r="E270" s="134"/>
      <c r="F270" s="134"/>
      <c r="G270" s="137"/>
      <c r="H270" s="137"/>
      <c r="I270" s="137"/>
      <c r="J270" s="137"/>
      <c r="K270" s="134"/>
      <c r="L270" s="138"/>
      <c r="M270" s="138"/>
      <c r="N270" s="138"/>
      <c r="O270" s="138"/>
      <c r="P270" s="138"/>
      <c r="Q270" s="138"/>
      <c r="R270" s="139"/>
      <c r="S270" s="138"/>
      <c r="T270" s="138"/>
      <c r="U270" s="138"/>
      <c r="V270" s="138"/>
      <c r="W270" s="138"/>
      <c r="X270" s="138"/>
      <c r="Y270" s="138"/>
      <c r="Z270" s="138"/>
      <c r="AA270" s="138"/>
      <c r="AB270" s="138"/>
      <c r="AC270" s="139"/>
      <c r="AD270" s="139"/>
      <c r="AE270" s="136"/>
    </row>
    <row r="271" spans="1:31" s="140" customFormat="1" x14ac:dyDescent="0.25">
      <c r="A271" s="135"/>
      <c r="B271" s="135"/>
      <c r="C271" s="136"/>
      <c r="D271" s="136"/>
      <c r="E271" s="134"/>
      <c r="F271" s="134"/>
      <c r="G271" s="137"/>
      <c r="H271" s="137"/>
      <c r="I271" s="137"/>
      <c r="J271" s="137"/>
      <c r="K271" s="134"/>
      <c r="L271" s="138"/>
      <c r="M271" s="138"/>
      <c r="N271" s="138"/>
      <c r="O271" s="138"/>
      <c r="P271" s="138"/>
      <c r="Q271" s="138"/>
      <c r="R271" s="139"/>
      <c r="S271" s="138"/>
      <c r="T271" s="138"/>
      <c r="U271" s="138"/>
      <c r="V271" s="138"/>
      <c r="W271" s="138"/>
      <c r="X271" s="138"/>
      <c r="Y271" s="138"/>
      <c r="Z271" s="138"/>
      <c r="AA271" s="138"/>
      <c r="AB271" s="138"/>
      <c r="AC271" s="139"/>
      <c r="AD271" s="139"/>
      <c r="AE271" s="136"/>
    </row>
    <row r="272" spans="1:31" s="140" customFormat="1" x14ac:dyDescent="0.25">
      <c r="A272" s="135"/>
      <c r="B272" s="135"/>
      <c r="C272" s="136"/>
      <c r="D272" s="136"/>
      <c r="E272" s="134"/>
      <c r="F272" s="134"/>
      <c r="G272" s="137"/>
      <c r="H272" s="137"/>
      <c r="I272" s="137"/>
      <c r="J272" s="137"/>
      <c r="K272" s="134"/>
      <c r="L272" s="138"/>
      <c r="M272" s="138"/>
      <c r="N272" s="138"/>
      <c r="O272" s="138"/>
      <c r="P272" s="138"/>
      <c r="Q272" s="138"/>
      <c r="R272" s="139"/>
      <c r="S272" s="138"/>
      <c r="T272" s="138"/>
      <c r="U272" s="138"/>
      <c r="V272" s="138"/>
      <c r="W272" s="138"/>
      <c r="X272" s="138"/>
      <c r="Y272" s="138"/>
      <c r="Z272" s="138"/>
      <c r="AA272" s="138"/>
      <c r="AB272" s="138"/>
      <c r="AC272" s="139"/>
      <c r="AD272" s="139"/>
      <c r="AE272" s="136"/>
    </row>
    <row r="273" spans="1:31" s="140" customFormat="1" x14ac:dyDescent="0.25">
      <c r="A273" s="135"/>
      <c r="B273" s="135"/>
      <c r="C273" s="136"/>
      <c r="D273" s="136"/>
      <c r="E273" s="134"/>
      <c r="F273" s="134"/>
      <c r="G273" s="137"/>
      <c r="H273" s="137"/>
      <c r="I273" s="137"/>
      <c r="J273" s="137"/>
      <c r="K273" s="134"/>
      <c r="L273" s="138"/>
      <c r="M273" s="138"/>
      <c r="N273" s="138"/>
      <c r="O273" s="138"/>
      <c r="P273" s="138"/>
      <c r="Q273" s="138"/>
      <c r="R273" s="139"/>
      <c r="S273" s="138"/>
      <c r="T273" s="138"/>
      <c r="U273" s="138"/>
      <c r="V273" s="138"/>
      <c r="W273" s="138"/>
      <c r="X273" s="138"/>
      <c r="Y273" s="138"/>
      <c r="Z273" s="138"/>
      <c r="AA273" s="138"/>
      <c r="AB273" s="138"/>
      <c r="AC273" s="139"/>
      <c r="AD273" s="139"/>
      <c r="AE273" s="136"/>
    </row>
    <row r="274" spans="1:31" s="140" customFormat="1" x14ac:dyDescent="0.25">
      <c r="A274" s="135"/>
      <c r="B274" s="135"/>
      <c r="C274" s="136"/>
      <c r="D274" s="136"/>
      <c r="E274" s="134"/>
      <c r="F274" s="134"/>
      <c r="G274" s="137"/>
      <c r="H274" s="137"/>
      <c r="I274" s="137"/>
      <c r="J274" s="137"/>
      <c r="K274" s="134"/>
      <c r="L274" s="138"/>
      <c r="M274" s="138"/>
      <c r="N274" s="138"/>
      <c r="O274" s="138"/>
      <c r="P274" s="138"/>
      <c r="Q274" s="138"/>
      <c r="R274" s="139"/>
      <c r="S274" s="138"/>
      <c r="T274" s="138"/>
      <c r="U274" s="138"/>
      <c r="V274" s="138"/>
      <c r="W274" s="138"/>
      <c r="X274" s="138"/>
      <c r="Y274" s="138"/>
      <c r="Z274" s="138"/>
      <c r="AA274" s="138"/>
      <c r="AB274" s="138"/>
      <c r="AC274" s="139"/>
      <c r="AD274" s="139"/>
      <c r="AE274" s="136"/>
    </row>
    <row r="275" spans="1:31" s="140" customFormat="1" x14ac:dyDescent="0.25">
      <c r="A275" s="135"/>
      <c r="B275" s="135"/>
      <c r="C275" s="136"/>
      <c r="D275" s="136"/>
      <c r="E275" s="134"/>
      <c r="F275" s="134"/>
      <c r="G275" s="137"/>
      <c r="H275" s="137"/>
      <c r="I275" s="137"/>
      <c r="J275" s="137"/>
      <c r="K275" s="134"/>
      <c r="L275" s="138"/>
      <c r="M275" s="138"/>
      <c r="N275" s="138"/>
      <c r="O275" s="138"/>
      <c r="P275" s="138"/>
      <c r="Q275" s="138"/>
      <c r="R275" s="139"/>
      <c r="S275" s="138"/>
      <c r="T275" s="138"/>
      <c r="U275" s="138"/>
      <c r="V275" s="138"/>
      <c r="W275" s="138"/>
      <c r="X275" s="138"/>
      <c r="Y275" s="138"/>
      <c r="Z275" s="138"/>
      <c r="AA275" s="138"/>
      <c r="AB275" s="138"/>
      <c r="AC275" s="139"/>
      <c r="AD275" s="139"/>
      <c r="AE275" s="136"/>
    </row>
    <row r="276" spans="1:31" s="140" customFormat="1" x14ac:dyDescent="0.25">
      <c r="A276" s="135"/>
      <c r="B276" s="135"/>
      <c r="C276" s="136"/>
      <c r="D276" s="136"/>
      <c r="E276" s="134"/>
      <c r="F276" s="134"/>
      <c r="G276" s="137"/>
      <c r="H276" s="137"/>
      <c r="I276" s="137"/>
      <c r="J276" s="137"/>
      <c r="K276" s="134"/>
      <c r="L276" s="138"/>
      <c r="M276" s="138"/>
      <c r="N276" s="138"/>
      <c r="O276" s="138"/>
      <c r="P276" s="138"/>
      <c r="Q276" s="138"/>
      <c r="R276" s="139"/>
      <c r="S276" s="138"/>
      <c r="T276" s="138"/>
      <c r="U276" s="138"/>
      <c r="V276" s="138"/>
      <c r="W276" s="138"/>
      <c r="X276" s="138"/>
      <c r="Y276" s="138"/>
      <c r="Z276" s="138"/>
      <c r="AA276" s="138"/>
      <c r="AB276" s="138"/>
      <c r="AC276" s="139"/>
      <c r="AD276" s="139"/>
      <c r="AE276" s="136"/>
    </row>
    <row r="277" spans="1:31" s="140" customFormat="1" x14ac:dyDescent="0.25">
      <c r="A277" s="135"/>
      <c r="B277" s="135"/>
      <c r="C277" s="136"/>
      <c r="D277" s="136"/>
      <c r="E277" s="134"/>
      <c r="F277" s="134"/>
      <c r="G277" s="137"/>
      <c r="H277" s="137"/>
      <c r="I277" s="137"/>
      <c r="J277" s="137"/>
      <c r="K277" s="134"/>
      <c r="L277" s="138"/>
      <c r="M277" s="138"/>
      <c r="N277" s="138"/>
      <c r="O277" s="138"/>
      <c r="P277" s="138"/>
      <c r="Q277" s="138"/>
      <c r="R277" s="139"/>
      <c r="S277" s="138"/>
      <c r="T277" s="138"/>
      <c r="U277" s="138"/>
      <c r="V277" s="138"/>
      <c r="W277" s="138"/>
      <c r="X277" s="138"/>
      <c r="Y277" s="138"/>
      <c r="Z277" s="138"/>
      <c r="AA277" s="138"/>
      <c r="AB277" s="138"/>
      <c r="AC277" s="139"/>
      <c r="AD277" s="139"/>
      <c r="AE277" s="136"/>
    </row>
    <row r="278" spans="1:31" s="140" customFormat="1" x14ac:dyDescent="0.25">
      <c r="A278" s="135"/>
      <c r="B278" s="135"/>
      <c r="C278" s="136"/>
      <c r="D278" s="136"/>
      <c r="E278" s="134"/>
      <c r="F278" s="134"/>
      <c r="G278" s="137"/>
      <c r="H278" s="137"/>
      <c r="I278" s="137"/>
      <c r="J278" s="137"/>
      <c r="K278" s="134"/>
      <c r="L278" s="138"/>
      <c r="M278" s="138"/>
      <c r="N278" s="138"/>
      <c r="O278" s="138"/>
      <c r="P278" s="138"/>
      <c r="Q278" s="138"/>
      <c r="R278" s="139"/>
      <c r="S278" s="138"/>
      <c r="T278" s="138"/>
      <c r="U278" s="138"/>
      <c r="V278" s="138"/>
      <c r="W278" s="138"/>
      <c r="X278" s="138"/>
      <c r="Y278" s="138"/>
      <c r="Z278" s="138"/>
      <c r="AA278" s="138"/>
      <c r="AB278" s="138"/>
      <c r="AC278" s="139"/>
      <c r="AD278" s="139"/>
      <c r="AE278" s="136"/>
    </row>
    <row r="279" spans="1:31" s="140" customFormat="1" x14ac:dyDescent="0.25">
      <c r="A279" s="135"/>
      <c r="B279" s="135"/>
      <c r="C279" s="136"/>
      <c r="D279" s="136"/>
      <c r="E279" s="134"/>
      <c r="F279" s="134"/>
      <c r="G279" s="137"/>
      <c r="H279" s="137"/>
      <c r="I279" s="137"/>
      <c r="J279" s="137"/>
      <c r="K279" s="134"/>
      <c r="L279" s="138"/>
      <c r="M279" s="138"/>
      <c r="N279" s="138"/>
      <c r="O279" s="138"/>
      <c r="P279" s="138"/>
      <c r="Q279" s="138"/>
      <c r="R279" s="139"/>
      <c r="S279" s="138"/>
      <c r="T279" s="138"/>
      <c r="U279" s="138"/>
      <c r="V279" s="138"/>
      <c r="W279" s="138"/>
      <c r="X279" s="138"/>
      <c r="Y279" s="138"/>
      <c r="Z279" s="138"/>
      <c r="AA279" s="138"/>
      <c r="AB279" s="138"/>
      <c r="AC279" s="139"/>
      <c r="AD279" s="139"/>
      <c r="AE279" s="136"/>
    </row>
    <row r="280" spans="1:31" s="140" customFormat="1" x14ac:dyDescent="0.25">
      <c r="A280" s="135"/>
      <c r="B280" s="135"/>
      <c r="C280" s="136"/>
      <c r="D280" s="136"/>
      <c r="E280" s="134"/>
      <c r="F280" s="134"/>
      <c r="G280" s="137"/>
      <c r="H280" s="137"/>
      <c r="I280" s="137"/>
      <c r="J280" s="137"/>
      <c r="K280" s="134"/>
      <c r="L280" s="138"/>
      <c r="M280" s="138"/>
      <c r="N280" s="138"/>
      <c r="O280" s="138"/>
      <c r="P280" s="138"/>
      <c r="Q280" s="138"/>
      <c r="R280" s="139"/>
      <c r="S280" s="138"/>
      <c r="T280" s="138"/>
      <c r="U280" s="138"/>
      <c r="V280" s="138"/>
      <c r="W280" s="138"/>
      <c r="X280" s="138"/>
      <c r="Y280" s="138"/>
      <c r="Z280" s="138"/>
      <c r="AA280" s="138"/>
      <c r="AB280" s="138"/>
      <c r="AC280" s="139"/>
      <c r="AD280" s="139"/>
      <c r="AE280" s="136"/>
    </row>
    <row r="281" spans="1:31" s="140" customFormat="1" x14ac:dyDescent="0.25">
      <c r="A281" s="135"/>
      <c r="B281" s="135"/>
      <c r="C281" s="136"/>
      <c r="D281" s="136"/>
      <c r="E281" s="134"/>
      <c r="F281" s="134"/>
      <c r="G281" s="137"/>
      <c r="H281" s="137"/>
      <c r="I281" s="137"/>
      <c r="J281" s="137"/>
      <c r="K281" s="134"/>
      <c r="L281" s="138"/>
      <c r="M281" s="138"/>
      <c r="N281" s="138"/>
      <c r="O281" s="138"/>
      <c r="P281" s="138"/>
      <c r="Q281" s="138"/>
      <c r="R281" s="139"/>
      <c r="S281" s="138"/>
      <c r="T281" s="138"/>
      <c r="U281" s="138"/>
      <c r="V281" s="138"/>
      <c r="W281" s="138"/>
      <c r="X281" s="138"/>
      <c r="Y281" s="138"/>
      <c r="Z281" s="138"/>
      <c r="AA281" s="138"/>
      <c r="AB281" s="138"/>
      <c r="AC281" s="139"/>
      <c r="AD281" s="139"/>
      <c r="AE281" s="136"/>
    </row>
    <row r="282" spans="1:31" s="140" customFormat="1" x14ac:dyDescent="0.25">
      <c r="A282" s="135"/>
      <c r="B282" s="135"/>
      <c r="C282" s="136"/>
      <c r="D282" s="136"/>
      <c r="E282" s="134"/>
      <c r="F282" s="134"/>
      <c r="G282" s="137"/>
      <c r="H282" s="137"/>
      <c r="I282" s="137"/>
      <c r="J282" s="137"/>
      <c r="K282" s="134"/>
      <c r="L282" s="138"/>
      <c r="M282" s="138"/>
      <c r="N282" s="138"/>
      <c r="O282" s="138"/>
      <c r="P282" s="138"/>
      <c r="Q282" s="138"/>
      <c r="R282" s="139"/>
      <c r="S282" s="138"/>
      <c r="T282" s="138"/>
      <c r="U282" s="138"/>
      <c r="V282" s="138"/>
      <c r="W282" s="138"/>
      <c r="X282" s="138"/>
      <c r="Y282" s="138"/>
      <c r="Z282" s="138"/>
      <c r="AA282" s="138"/>
      <c r="AB282" s="138"/>
      <c r="AC282" s="139"/>
      <c r="AD282" s="139"/>
      <c r="AE282" s="136"/>
    </row>
    <row r="283" spans="1:31" s="140" customFormat="1" x14ac:dyDescent="0.25">
      <c r="A283" s="135"/>
      <c r="B283" s="135"/>
      <c r="C283" s="136"/>
      <c r="D283" s="136"/>
      <c r="E283" s="134"/>
      <c r="F283" s="134"/>
      <c r="G283" s="137"/>
      <c r="H283" s="137"/>
      <c r="I283" s="137"/>
      <c r="J283" s="137"/>
      <c r="K283" s="134"/>
      <c r="L283" s="138"/>
      <c r="M283" s="138"/>
      <c r="N283" s="138"/>
      <c r="O283" s="138"/>
      <c r="P283" s="138"/>
      <c r="Q283" s="138"/>
      <c r="R283" s="139"/>
      <c r="S283" s="138"/>
      <c r="T283" s="138"/>
      <c r="U283" s="138"/>
      <c r="V283" s="138"/>
      <c r="W283" s="138"/>
      <c r="X283" s="138"/>
      <c r="Y283" s="138"/>
      <c r="Z283" s="138"/>
      <c r="AA283" s="138"/>
      <c r="AB283" s="138"/>
      <c r="AC283" s="139"/>
      <c r="AD283" s="139"/>
      <c r="AE283" s="136"/>
    </row>
    <row r="284" spans="1:31" s="140" customFormat="1" x14ac:dyDescent="0.25">
      <c r="A284" s="135"/>
      <c r="B284" s="135"/>
      <c r="C284" s="136"/>
      <c r="D284" s="136"/>
      <c r="E284" s="134"/>
      <c r="F284" s="134"/>
      <c r="G284" s="137"/>
      <c r="H284" s="137"/>
      <c r="I284" s="137"/>
      <c r="J284" s="137"/>
      <c r="K284" s="134"/>
      <c r="L284" s="138"/>
      <c r="M284" s="138"/>
      <c r="N284" s="138"/>
      <c r="O284" s="138"/>
      <c r="P284" s="138"/>
      <c r="Q284" s="138"/>
      <c r="R284" s="139"/>
      <c r="S284" s="138"/>
      <c r="T284" s="138"/>
      <c r="U284" s="138"/>
      <c r="V284" s="138"/>
      <c r="W284" s="138"/>
      <c r="X284" s="138"/>
      <c r="Y284" s="138"/>
      <c r="Z284" s="138"/>
      <c r="AA284" s="138"/>
      <c r="AB284" s="138"/>
      <c r="AC284" s="139"/>
      <c r="AD284" s="139"/>
      <c r="AE284" s="136"/>
    </row>
    <row r="285" spans="1:31" s="140" customFormat="1" x14ac:dyDescent="0.25">
      <c r="A285" s="135"/>
      <c r="B285" s="135"/>
      <c r="C285" s="136"/>
      <c r="D285" s="136"/>
      <c r="E285" s="134"/>
      <c r="F285" s="134"/>
      <c r="G285" s="137"/>
      <c r="H285" s="137"/>
      <c r="I285" s="137"/>
      <c r="J285" s="137"/>
      <c r="K285" s="134"/>
      <c r="L285" s="138"/>
      <c r="M285" s="138"/>
      <c r="N285" s="138"/>
      <c r="O285" s="138"/>
      <c r="P285" s="138"/>
      <c r="Q285" s="138"/>
      <c r="R285" s="139"/>
      <c r="S285" s="138"/>
      <c r="T285" s="138"/>
      <c r="U285" s="138"/>
      <c r="V285" s="138"/>
      <c r="W285" s="138"/>
      <c r="X285" s="138"/>
      <c r="Y285" s="138"/>
      <c r="Z285" s="138"/>
      <c r="AA285" s="138"/>
      <c r="AB285" s="138"/>
      <c r="AC285" s="139"/>
      <c r="AD285" s="139"/>
      <c r="AE285" s="136"/>
    </row>
    <row r="286" spans="1:31" s="140" customFormat="1" x14ac:dyDescent="0.25">
      <c r="A286" s="135"/>
      <c r="B286" s="135"/>
      <c r="C286" s="136"/>
      <c r="D286" s="136"/>
      <c r="E286" s="134"/>
      <c r="F286" s="134"/>
      <c r="G286" s="137"/>
      <c r="H286" s="137"/>
      <c r="I286" s="137"/>
      <c r="J286" s="137"/>
      <c r="K286" s="134"/>
      <c r="L286" s="138"/>
      <c r="M286" s="138"/>
      <c r="N286" s="138"/>
      <c r="O286" s="138"/>
      <c r="P286" s="138"/>
      <c r="Q286" s="138"/>
      <c r="R286" s="139"/>
      <c r="S286" s="138"/>
      <c r="T286" s="138"/>
      <c r="U286" s="138"/>
      <c r="V286" s="138"/>
      <c r="W286" s="138"/>
      <c r="X286" s="138"/>
      <c r="Y286" s="138"/>
      <c r="Z286" s="138"/>
      <c r="AA286" s="138"/>
      <c r="AB286" s="138"/>
      <c r="AC286" s="139"/>
      <c r="AD286" s="139"/>
      <c r="AE286" s="136"/>
    </row>
    <row r="287" spans="1:31" s="140" customFormat="1" x14ac:dyDescent="0.25">
      <c r="A287" s="135"/>
      <c r="B287" s="135"/>
      <c r="C287" s="136"/>
      <c r="D287" s="136"/>
      <c r="E287" s="134"/>
      <c r="F287" s="134"/>
      <c r="G287" s="137"/>
      <c r="H287" s="137"/>
      <c r="I287" s="137"/>
      <c r="J287" s="137"/>
      <c r="K287" s="134"/>
      <c r="L287" s="138"/>
      <c r="M287" s="138"/>
      <c r="N287" s="138"/>
      <c r="O287" s="138"/>
      <c r="P287" s="138"/>
      <c r="Q287" s="138"/>
      <c r="R287" s="139"/>
      <c r="S287" s="138"/>
      <c r="T287" s="138"/>
      <c r="U287" s="138"/>
      <c r="V287" s="138"/>
      <c r="W287" s="138"/>
      <c r="X287" s="138"/>
      <c r="Y287" s="138"/>
      <c r="Z287" s="138"/>
      <c r="AA287" s="138"/>
      <c r="AB287" s="138"/>
      <c r="AC287" s="139"/>
      <c r="AD287" s="139"/>
      <c r="AE287" s="136"/>
    </row>
    <row r="288" spans="1:31" s="140" customFormat="1" x14ac:dyDescent="0.25">
      <c r="A288" s="135"/>
      <c r="B288" s="135"/>
      <c r="C288" s="136"/>
      <c r="D288" s="136"/>
      <c r="E288" s="134"/>
      <c r="F288" s="134"/>
      <c r="G288" s="137"/>
      <c r="H288" s="137"/>
      <c r="I288" s="137"/>
      <c r="J288" s="137"/>
      <c r="K288" s="134"/>
      <c r="L288" s="138"/>
      <c r="M288" s="138"/>
      <c r="N288" s="138"/>
      <c r="O288" s="138"/>
      <c r="P288" s="138"/>
      <c r="Q288" s="138"/>
      <c r="R288" s="139"/>
      <c r="S288" s="138"/>
      <c r="T288" s="138"/>
      <c r="U288" s="138"/>
      <c r="V288" s="138"/>
      <c r="W288" s="138"/>
      <c r="X288" s="138"/>
      <c r="Y288" s="138"/>
      <c r="Z288" s="138"/>
      <c r="AA288" s="138"/>
      <c r="AB288" s="138"/>
      <c r="AC288" s="139"/>
      <c r="AD288" s="139"/>
      <c r="AE288" s="136"/>
    </row>
    <row r="289" spans="1:31" s="140" customFormat="1" x14ac:dyDescent="0.25">
      <c r="A289" s="135"/>
      <c r="B289" s="135"/>
      <c r="C289" s="136"/>
      <c r="D289" s="136"/>
      <c r="E289" s="134"/>
      <c r="F289" s="134"/>
      <c r="G289" s="137"/>
      <c r="H289" s="137"/>
      <c r="I289" s="137"/>
      <c r="J289" s="137"/>
      <c r="K289" s="134"/>
      <c r="L289" s="138"/>
      <c r="M289" s="138"/>
      <c r="N289" s="138"/>
      <c r="O289" s="138"/>
      <c r="P289" s="138"/>
      <c r="Q289" s="138"/>
      <c r="R289" s="139"/>
      <c r="S289" s="138"/>
      <c r="T289" s="138"/>
      <c r="U289" s="138"/>
      <c r="V289" s="138"/>
      <c r="W289" s="138"/>
      <c r="X289" s="138"/>
      <c r="Y289" s="138"/>
      <c r="Z289" s="138"/>
      <c r="AA289" s="138"/>
      <c r="AB289" s="138"/>
      <c r="AC289" s="139"/>
      <c r="AD289" s="139"/>
      <c r="AE289" s="136"/>
    </row>
    <row r="290" spans="1:31" s="140" customFormat="1" x14ac:dyDescent="0.25">
      <c r="A290" s="135"/>
      <c r="B290" s="135"/>
      <c r="C290" s="136"/>
      <c r="D290" s="136"/>
      <c r="E290" s="134"/>
      <c r="F290" s="134"/>
      <c r="G290" s="137"/>
      <c r="H290" s="137"/>
      <c r="I290" s="137"/>
      <c r="J290" s="137"/>
      <c r="K290" s="134"/>
      <c r="L290" s="138"/>
      <c r="M290" s="138"/>
      <c r="N290" s="138"/>
      <c r="O290" s="138"/>
      <c r="P290" s="138"/>
      <c r="Q290" s="138"/>
      <c r="R290" s="139"/>
      <c r="S290" s="138"/>
      <c r="T290" s="138"/>
      <c r="U290" s="138"/>
      <c r="V290" s="138"/>
      <c r="W290" s="138"/>
      <c r="X290" s="138"/>
      <c r="Y290" s="138"/>
      <c r="Z290" s="138"/>
      <c r="AA290" s="138"/>
      <c r="AB290" s="138"/>
      <c r="AC290" s="139"/>
      <c r="AD290" s="139"/>
      <c r="AE290" s="136"/>
    </row>
    <row r="291" spans="1:31" s="140" customFormat="1" x14ac:dyDescent="0.25">
      <c r="A291" s="135"/>
      <c r="B291" s="135"/>
      <c r="C291" s="136"/>
      <c r="D291" s="136"/>
      <c r="E291" s="134"/>
      <c r="F291" s="134"/>
      <c r="G291" s="137"/>
      <c r="H291" s="137"/>
      <c r="I291" s="137"/>
      <c r="J291" s="137"/>
      <c r="K291" s="134"/>
      <c r="L291" s="138"/>
      <c r="M291" s="138"/>
      <c r="N291" s="138"/>
      <c r="O291" s="138"/>
      <c r="P291" s="138"/>
      <c r="Q291" s="138"/>
      <c r="R291" s="139"/>
      <c r="S291" s="138"/>
      <c r="T291" s="138"/>
      <c r="U291" s="138"/>
      <c r="V291" s="138"/>
      <c r="W291" s="138"/>
      <c r="X291" s="138"/>
      <c r="Y291" s="138"/>
      <c r="Z291" s="138"/>
      <c r="AA291" s="138"/>
      <c r="AB291" s="138"/>
      <c r="AC291" s="139"/>
      <c r="AD291" s="139"/>
      <c r="AE291" s="136"/>
    </row>
    <row r="292" spans="1:31" s="140" customFormat="1" x14ac:dyDescent="0.25">
      <c r="A292" s="135"/>
      <c r="B292" s="135"/>
      <c r="C292" s="136"/>
      <c r="D292" s="136"/>
      <c r="E292" s="134"/>
      <c r="F292" s="134"/>
      <c r="G292" s="137"/>
      <c r="H292" s="137"/>
      <c r="I292" s="137"/>
      <c r="J292" s="137"/>
      <c r="K292" s="134"/>
      <c r="L292" s="138"/>
      <c r="M292" s="138"/>
      <c r="N292" s="138"/>
      <c r="O292" s="138"/>
      <c r="P292" s="138"/>
      <c r="Q292" s="138"/>
      <c r="R292" s="139"/>
      <c r="S292" s="138"/>
      <c r="T292" s="138"/>
      <c r="U292" s="138"/>
      <c r="V292" s="138"/>
      <c r="W292" s="138"/>
      <c r="X292" s="138"/>
      <c r="Y292" s="138"/>
      <c r="Z292" s="138"/>
      <c r="AA292" s="138"/>
      <c r="AB292" s="138"/>
      <c r="AC292" s="139"/>
      <c r="AD292" s="139"/>
      <c r="AE292" s="136"/>
    </row>
    <row r="293" spans="1:31" s="140" customFormat="1" x14ac:dyDescent="0.25">
      <c r="A293" s="135"/>
      <c r="B293" s="135"/>
      <c r="C293" s="136"/>
      <c r="D293" s="136"/>
      <c r="E293" s="134"/>
      <c r="F293" s="134"/>
      <c r="G293" s="137"/>
      <c r="H293" s="137"/>
      <c r="I293" s="137"/>
      <c r="J293" s="137"/>
      <c r="K293" s="134"/>
      <c r="L293" s="138"/>
      <c r="M293" s="138"/>
      <c r="N293" s="138"/>
      <c r="O293" s="138"/>
      <c r="P293" s="138"/>
      <c r="Q293" s="138"/>
      <c r="R293" s="139"/>
      <c r="S293" s="138"/>
      <c r="T293" s="138"/>
      <c r="U293" s="138"/>
      <c r="V293" s="138"/>
      <c r="W293" s="138"/>
      <c r="X293" s="138"/>
      <c r="Y293" s="138"/>
      <c r="Z293" s="138"/>
      <c r="AA293" s="138"/>
      <c r="AB293" s="138"/>
      <c r="AC293" s="139"/>
      <c r="AD293" s="139"/>
      <c r="AE293" s="136"/>
    </row>
    <row r="294" spans="1:31" s="140" customFormat="1" x14ac:dyDescent="0.25">
      <c r="A294" s="135"/>
      <c r="B294" s="135"/>
      <c r="C294" s="136"/>
      <c r="D294" s="136"/>
      <c r="E294" s="134"/>
      <c r="F294" s="134"/>
      <c r="G294" s="137"/>
      <c r="H294" s="137"/>
      <c r="I294" s="137"/>
      <c r="J294" s="137"/>
      <c r="K294" s="134"/>
      <c r="L294" s="138"/>
      <c r="M294" s="138"/>
      <c r="N294" s="138"/>
      <c r="O294" s="138"/>
      <c r="P294" s="138"/>
      <c r="Q294" s="138"/>
      <c r="R294" s="139"/>
      <c r="S294" s="138"/>
      <c r="T294" s="138"/>
      <c r="U294" s="138"/>
      <c r="V294" s="138"/>
      <c r="W294" s="138"/>
      <c r="X294" s="138"/>
      <c r="Y294" s="138"/>
      <c r="Z294" s="138"/>
      <c r="AA294" s="138"/>
      <c r="AB294" s="138"/>
      <c r="AC294" s="139"/>
      <c r="AD294" s="139"/>
      <c r="AE294" s="136"/>
    </row>
    <row r="295" spans="1:31" s="140" customFormat="1" x14ac:dyDescent="0.25">
      <c r="A295" s="135"/>
      <c r="B295" s="135"/>
      <c r="C295" s="136"/>
      <c r="D295" s="136"/>
      <c r="E295" s="134"/>
      <c r="F295" s="134"/>
      <c r="G295" s="137"/>
      <c r="H295" s="137"/>
      <c r="I295" s="137"/>
      <c r="J295" s="137"/>
      <c r="K295" s="134"/>
      <c r="L295" s="138"/>
      <c r="M295" s="138"/>
      <c r="N295" s="138"/>
      <c r="O295" s="138"/>
      <c r="P295" s="138"/>
      <c r="Q295" s="138"/>
      <c r="R295" s="139"/>
      <c r="S295" s="138"/>
      <c r="T295" s="138"/>
      <c r="U295" s="138"/>
      <c r="V295" s="138"/>
      <c r="W295" s="138"/>
      <c r="X295" s="138"/>
      <c r="Y295" s="138"/>
      <c r="Z295" s="138"/>
      <c r="AA295" s="138"/>
      <c r="AB295" s="138"/>
      <c r="AC295" s="139"/>
      <c r="AD295" s="139"/>
      <c r="AE295" s="136"/>
    </row>
    <row r="296" spans="1:31" s="140" customFormat="1" x14ac:dyDescent="0.25">
      <c r="A296" s="135"/>
      <c r="B296" s="135"/>
      <c r="C296" s="136"/>
      <c r="D296" s="136"/>
      <c r="E296" s="134"/>
      <c r="F296" s="134"/>
      <c r="G296" s="137"/>
      <c r="H296" s="137"/>
      <c r="I296" s="137"/>
      <c r="J296" s="137"/>
      <c r="K296" s="134"/>
      <c r="L296" s="138"/>
      <c r="M296" s="138"/>
      <c r="N296" s="138"/>
      <c r="O296" s="138"/>
      <c r="P296" s="138"/>
      <c r="Q296" s="138"/>
      <c r="R296" s="139"/>
      <c r="S296" s="138"/>
      <c r="T296" s="138"/>
      <c r="U296" s="138"/>
      <c r="V296" s="138"/>
      <c r="W296" s="138"/>
      <c r="X296" s="138"/>
      <c r="Y296" s="138"/>
      <c r="Z296" s="138"/>
      <c r="AA296" s="138"/>
      <c r="AB296" s="138"/>
      <c r="AC296" s="139"/>
      <c r="AD296" s="139"/>
      <c r="AE296" s="136"/>
    </row>
    <row r="297" spans="1:31" s="140" customFormat="1" x14ac:dyDescent="0.25">
      <c r="A297" s="135"/>
      <c r="B297" s="135"/>
      <c r="C297" s="136"/>
      <c r="D297" s="136"/>
      <c r="E297" s="134"/>
      <c r="F297" s="134"/>
      <c r="G297" s="137"/>
      <c r="H297" s="137"/>
      <c r="I297" s="137"/>
      <c r="J297" s="137"/>
      <c r="K297" s="134"/>
      <c r="L297" s="138"/>
      <c r="M297" s="138"/>
      <c r="N297" s="138"/>
      <c r="O297" s="138"/>
      <c r="P297" s="138"/>
      <c r="Q297" s="138"/>
      <c r="R297" s="139"/>
      <c r="S297" s="138"/>
      <c r="T297" s="138"/>
      <c r="U297" s="138"/>
      <c r="V297" s="138"/>
      <c r="W297" s="138"/>
      <c r="X297" s="138"/>
      <c r="Y297" s="138"/>
      <c r="Z297" s="138"/>
      <c r="AA297" s="138"/>
      <c r="AB297" s="138"/>
      <c r="AC297" s="139"/>
      <c r="AD297" s="139"/>
      <c r="AE297" s="136"/>
    </row>
    <row r="298" spans="1:31" s="140" customFormat="1" x14ac:dyDescent="0.25">
      <c r="A298" s="135"/>
      <c r="B298" s="135"/>
      <c r="C298" s="136"/>
      <c r="D298" s="136"/>
      <c r="E298" s="134"/>
      <c r="F298" s="134"/>
      <c r="G298" s="137"/>
      <c r="H298" s="137"/>
      <c r="I298" s="137"/>
      <c r="J298" s="137"/>
      <c r="K298" s="134"/>
      <c r="L298" s="138"/>
      <c r="M298" s="138"/>
      <c r="N298" s="138"/>
      <c r="O298" s="138"/>
      <c r="P298" s="138"/>
      <c r="Q298" s="138"/>
      <c r="R298" s="139"/>
      <c r="S298" s="138"/>
      <c r="T298" s="138"/>
      <c r="U298" s="138"/>
      <c r="V298" s="138"/>
      <c r="W298" s="138"/>
      <c r="X298" s="138"/>
      <c r="Y298" s="138"/>
      <c r="Z298" s="138"/>
      <c r="AA298" s="138"/>
      <c r="AB298" s="138"/>
      <c r="AC298" s="139"/>
      <c r="AD298" s="139"/>
      <c r="AE298" s="136"/>
    </row>
    <row r="299" spans="1:31" s="140" customFormat="1" x14ac:dyDescent="0.25">
      <c r="A299" s="135"/>
      <c r="B299" s="135"/>
      <c r="C299" s="136"/>
      <c r="D299" s="136"/>
      <c r="E299" s="134"/>
      <c r="F299" s="134"/>
      <c r="G299" s="137"/>
      <c r="H299" s="137"/>
      <c r="I299" s="137"/>
      <c r="J299" s="137"/>
      <c r="K299" s="134"/>
      <c r="L299" s="138"/>
      <c r="M299" s="138"/>
      <c r="N299" s="138"/>
      <c r="O299" s="138"/>
      <c r="P299" s="138"/>
      <c r="Q299" s="138"/>
      <c r="R299" s="139"/>
      <c r="S299" s="138"/>
      <c r="T299" s="138"/>
      <c r="U299" s="138"/>
      <c r="V299" s="138"/>
      <c r="W299" s="138"/>
      <c r="X299" s="138"/>
      <c r="Y299" s="138"/>
      <c r="Z299" s="138"/>
      <c r="AA299" s="138"/>
      <c r="AB299" s="138"/>
      <c r="AC299" s="139"/>
      <c r="AD299" s="139"/>
      <c r="AE299" s="136"/>
    </row>
    <row r="300" spans="1:31" s="140" customFormat="1" x14ac:dyDescent="0.25">
      <c r="A300" s="135"/>
      <c r="B300" s="135"/>
      <c r="C300" s="136"/>
      <c r="D300" s="136"/>
      <c r="E300" s="134"/>
      <c r="F300" s="134"/>
      <c r="G300" s="137"/>
      <c r="H300" s="137"/>
      <c r="I300" s="137"/>
      <c r="J300" s="137"/>
      <c r="K300" s="134"/>
      <c r="L300" s="138"/>
      <c r="M300" s="138"/>
      <c r="N300" s="138"/>
      <c r="O300" s="138"/>
      <c r="P300" s="138"/>
      <c r="Q300" s="138"/>
      <c r="R300" s="139"/>
      <c r="S300" s="138"/>
      <c r="T300" s="138"/>
      <c r="U300" s="138"/>
      <c r="V300" s="138"/>
      <c r="W300" s="138"/>
      <c r="X300" s="138"/>
      <c r="Y300" s="138"/>
      <c r="Z300" s="138"/>
      <c r="AA300" s="138"/>
      <c r="AB300" s="138"/>
      <c r="AC300" s="139"/>
      <c r="AD300" s="139"/>
      <c r="AE300" s="136"/>
    </row>
    <row r="301" spans="1:31" s="140" customFormat="1" x14ac:dyDescent="0.25">
      <c r="A301" s="135"/>
      <c r="B301" s="135"/>
      <c r="C301" s="136"/>
      <c r="D301" s="136"/>
      <c r="E301" s="134"/>
      <c r="F301" s="134"/>
      <c r="G301" s="137"/>
      <c r="H301" s="137"/>
      <c r="I301" s="137"/>
      <c r="J301" s="137"/>
      <c r="K301" s="134"/>
      <c r="L301" s="138"/>
      <c r="M301" s="138"/>
      <c r="N301" s="138"/>
      <c r="O301" s="138"/>
      <c r="P301" s="138"/>
      <c r="Q301" s="138"/>
      <c r="R301" s="139"/>
      <c r="S301" s="138"/>
      <c r="T301" s="138"/>
      <c r="U301" s="138"/>
      <c r="V301" s="138"/>
      <c r="W301" s="138"/>
      <c r="X301" s="138"/>
      <c r="Y301" s="138"/>
      <c r="Z301" s="138"/>
      <c r="AA301" s="138"/>
      <c r="AB301" s="138"/>
      <c r="AC301" s="139"/>
      <c r="AD301" s="139"/>
      <c r="AE301" s="136"/>
    </row>
    <row r="302" spans="1:31" s="140" customFormat="1" x14ac:dyDescent="0.25">
      <c r="A302" s="135"/>
      <c r="B302" s="135"/>
      <c r="C302" s="136"/>
      <c r="D302" s="136"/>
      <c r="E302" s="134"/>
      <c r="F302" s="134"/>
      <c r="G302" s="137"/>
      <c r="H302" s="137"/>
      <c r="I302" s="137"/>
      <c r="J302" s="137"/>
      <c r="K302" s="134"/>
      <c r="L302" s="138"/>
      <c r="M302" s="138"/>
      <c r="N302" s="138"/>
      <c r="O302" s="138"/>
      <c r="P302" s="138"/>
      <c r="Q302" s="138"/>
      <c r="R302" s="139"/>
      <c r="S302" s="138"/>
      <c r="T302" s="138"/>
      <c r="U302" s="138"/>
      <c r="V302" s="138"/>
      <c r="W302" s="138"/>
      <c r="X302" s="138"/>
      <c r="Y302" s="138"/>
      <c r="Z302" s="138"/>
      <c r="AA302" s="138"/>
      <c r="AB302" s="138"/>
      <c r="AC302" s="139"/>
      <c r="AD302" s="139"/>
      <c r="AE302" s="136"/>
    </row>
    <row r="303" spans="1:31" s="140" customFormat="1" x14ac:dyDescent="0.25">
      <c r="A303" s="135"/>
      <c r="B303" s="135"/>
      <c r="C303" s="136"/>
      <c r="D303" s="136"/>
      <c r="E303" s="134"/>
      <c r="F303" s="134"/>
      <c r="G303" s="137"/>
      <c r="H303" s="137"/>
      <c r="I303" s="137"/>
      <c r="J303" s="137"/>
      <c r="K303" s="134"/>
      <c r="L303" s="138"/>
      <c r="M303" s="138"/>
      <c r="N303" s="138"/>
      <c r="O303" s="138"/>
      <c r="P303" s="138"/>
      <c r="Q303" s="138"/>
      <c r="R303" s="139"/>
      <c r="S303" s="138"/>
      <c r="T303" s="138"/>
      <c r="U303" s="138"/>
      <c r="V303" s="138"/>
      <c r="W303" s="138"/>
      <c r="X303" s="138"/>
      <c r="Y303" s="138"/>
      <c r="Z303" s="138"/>
      <c r="AA303" s="138"/>
      <c r="AB303" s="138"/>
      <c r="AC303" s="139"/>
      <c r="AD303" s="139"/>
      <c r="AE303" s="136"/>
    </row>
    <row r="304" spans="1:31" s="140" customFormat="1" x14ac:dyDescent="0.25">
      <c r="A304" s="135"/>
      <c r="B304" s="135"/>
      <c r="C304" s="136"/>
      <c r="D304" s="136"/>
      <c r="E304" s="134"/>
      <c r="F304" s="134"/>
      <c r="G304" s="137"/>
      <c r="H304" s="137"/>
      <c r="I304" s="137"/>
      <c r="J304" s="137"/>
      <c r="K304" s="134"/>
      <c r="L304" s="138"/>
      <c r="M304" s="138"/>
      <c r="N304" s="138"/>
      <c r="O304" s="138"/>
      <c r="P304" s="138"/>
      <c r="Q304" s="138"/>
      <c r="R304" s="139"/>
      <c r="S304" s="138"/>
      <c r="T304" s="138"/>
      <c r="U304" s="138"/>
      <c r="V304" s="138"/>
      <c r="W304" s="138"/>
      <c r="X304" s="138"/>
      <c r="Y304" s="138"/>
      <c r="Z304" s="138"/>
      <c r="AA304" s="138"/>
      <c r="AB304" s="138"/>
      <c r="AC304" s="139"/>
      <c r="AD304" s="139"/>
      <c r="AE304" s="136"/>
    </row>
    <row r="305" spans="1:31" s="140" customFormat="1" x14ac:dyDescent="0.25">
      <c r="A305" s="135"/>
      <c r="B305" s="135"/>
      <c r="C305" s="136"/>
      <c r="D305" s="136"/>
      <c r="E305" s="134"/>
      <c r="F305" s="134"/>
      <c r="G305" s="137"/>
      <c r="H305" s="137"/>
      <c r="I305" s="137"/>
      <c r="J305" s="137"/>
      <c r="K305" s="134"/>
      <c r="L305" s="138"/>
      <c r="M305" s="138"/>
      <c r="N305" s="138"/>
      <c r="O305" s="138"/>
      <c r="P305" s="138"/>
      <c r="Q305" s="138"/>
      <c r="R305" s="139"/>
      <c r="S305" s="138"/>
      <c r="T305" s="138"/>
      <c r="U305" s="138"/>
      <c r="V305" s="138"/>
      <c r="W305" s="138"/>
      <c r="X305" s="138"/>
      <c r="Y305" s="138"/>
      <c r="Z305" s="138"/>
      <c r="AA305" s="138"/>
      <c r="AB305" s="138"/>
      <c r="AC305" s="139"/>
      <c r="AD305" s="139"/>
      <c r="AE305" s="136"/>
    </row>
    <row r="306" spans="1:31" s="140" customFormat="1" x14ac:dyDescent="0.25">
      <c r="A306" s="135"/>
      <c r="B306" s="135"/>
      <c r="C306" s="136"/>
      <c r="D306" s="136"/>
      <c r="E306" s="134"/>
      <c r="F306" s="134"/>
      <c r="G306" s="137"/>
      <c r="H306" s="137"/>
      <c r="I306" s="137"/>
      <c r="J306" s="137"/>
      <c r="K306" s="134"/>
      <c r="L306" s="138"/>
      <c r="M306" s="138"/>
      <c r="N306" s="138"/>
      <c r="O306" s="138"/>
      <c r="P306" s="138"/>
      <c r="Q306" s="138"/>
      <c r="R306" s="139"/>
      <c r="S306" s="138"/>
      <c r="T306" s="138"/>
      <c r="U306" s="138"/>
      <c r="V306" s="138"/>
      <c r="W306" s="138"/>
      <c r="X306" s="138"/>
      <c r="Y306" s="138"/>
      <c r="Z306" s="138"/>
      <c r="AA306" s="138"/>
      <c r="AB306" s="138"/>
      <c r="AC306" s="139"/>
      <c r="AD306" s="139"/>
      <c r="AE306" s="136"/>
    </row>
    <row r="307" spans="1:31" s="140" customFormat="1" x14ac:dyDescent="0.25">
      <c r="A307" s="135"/>
      <c r="B307" s="135"/>
      <c r="C307" s="136"/>
      <c r="D307" s="136"/>
      <c r="E307" s="134"/>
      <c r="F307" s="134"/>
      <c r="G307" s="137"/>
      <c r="H307" s="137"/>
      <c r="I307" s="137"/>
      <c r="J307" s="137"/>
      <c r="K307" s="134"/>
      <c r="L307" s="138"/>
      <c r="M307" s="138"/>
      <c r="N307" s="138"/>
      <c r="O307" s="138"/>
      <c r="P307" s="138"/>
      <c r="Q307" s="138"/>
      <c r="R307" s="139"/>
      <c r="S307" s="138"/>
      <c r="T307" s="138"/>
      <c r="U307" s="138"/>
      <c r="V307" s="138"/>
      <c r="W307" s="138"/>
      <c r="X307" s="138"/>
      <c r="Y307" s="138"/>
      <c r="Z307" s="138"/>
      <c r="AA307" s="138"/>
      <c r="AB307" s="138"/>
      <c r="AC307" s="139"/>
      <c r="AD307" s="139"/>
      <c r="AE307" s="136"/>
    </row>
    <row r="308" spans="1:31" s="140" customFormat="1" x14ac:dyDescent="0.25">
      <c r="A308" s="135"/>
      <c r="B308" s="135"/>
      <c r="C308" s="136"/>
      <c r="D308" s="136"/>
      <c r="E308" s="134"/>
      <c r="F308" s="134"/>
      <c r="G308" s="137"/>
      <c r="H308" s="137"/>
      <c r="I308" s="137"/>
      <c r="J308" s="137"/>
      <c r="K308" s="134"/>
      <c r="L308" s="138"/>
      <c r="M308" s="138"/>
      <c r="N308" s="138"/>
      <c r="O308" s="138"/>
      <c r="P308" s="138"/>
      <c r="Q308" s="138"/>
      <c r="R308" s="139"/>
      <c r="S308" s="138"/>
      <c r="T308" s="138"/>
      <c r="U308" s="138"/>
      <c r="V308" s="138"/>
      <c r="W308" s="138"/>
      <c r="X308" s="138"/>
      <c r="Y308" s="138"/>
      <c r="Z308" s="138"/>
      <c r="AA308" s="138"/>
      <c r="AB308" s="138"/>
      <c r="AC308" s="139"/>
      <c r="AD308" s="139"/>
      <c r="AE308" s="136"/>
    </row>
    <row r="309" spans="1:31" s="140" customFormat="1" x14ac:dyDescent="0.25">
      <c r="A309" s="135"/>
      <c r="B309" s="135"/>
      <c r="C309" s="136"/>
      <c r="D309" s="136"/>
      <c r="E309" s="134"/>
      <c r="F309" s="134"/>
      <c r="G309" s="137"/>
      <c r="H309" s="137"/>
      <c r="I309" s="137"/>
      <c r="J309" s="137"/>
      <c r="K309" s="134"/>
      <c r="L309" s="138"/>
      <c r="M309" s="138"/>
      <c r="N309" s="138"/>
      <c r="O309" s="138"/>
      <c r="P309" s="138"/>
      <c r="Q309" s="138"/>
      <c r="R309" s="139"/>
      <c r="S309" s="138"/>
      <c r="T309" s="138"/>
      <c r="U309" s="138"/>
      <c r="V309" s="138"/>
      <c r="W309" s="138"/>
      <c r="X309" s="138"/>
      <c r="Y309" s="138"/>
      <c r="Z309" s="138"/>
      <c r="AA309" s="138"/>
      <c r="AB309" s="138"/>
      <c r="AC309" s="139"/>
      <c r="AD309" s="139"/>
      <c r="AE309" s="136"/>
    </row>
    <row r="310" spans="1:31" s="140" customFormat="1" x14ac:dyDescent="0.25">
      <c r="A310" s="135"/>
      <c r="B310" s="135"/>
      <c r="C310" s="136"/>
      <c r="D310" s="136"/>
      <c r="E310" s="134"/>
      <c r="F310" s="134"/>
      <c r="G310" s="137"/>
      <c r="H310" s="137"/>
      <c r="I310" s="137"/>
      <c r="J310" s="137"/>
      <c r="K310" s="134"/>
      <c r="L310" s="138"/>
      <c r="M310" s="138"/>
      <c r="N310" s="138"/>
      <c r="O310" s="138"/>
      <c r="P310" s="138"/>
      <c r="Q310" s="138"/>
      <c r="R310" s="139"/>
      <c r="S310" s="138"/>
      <c r="T310" s="138"/>
      <c r="U310" s="138"/>
      <c r="V310" s="138"/>
      <c r="W310" s="138"/>
      <c r="X310" s="138"/>
      <c r="Y310" s="138"/>
      <c r="Z310" s="138"/>
      <c r="AA310" s="138"/>
      <c r="AB310" s="138"/>
      <c r="AC310" s="139"/>
      <c r="AD310" s="139"/>
      <c r="AE310" s="136"/>
    </row>
    <row r="311" spans="1:31" s="140" customFormat="1" x14ac:dyDescent="0.25">
      <c r="A311" s="135"/>
      <c r="B311" s="135"/>
      <c r="C311" s="136"/>
      <c r="D311" s="136"/>
      <c r="E311" s="134"/>
      <c r="F311" s="134"/>
      <c r="G311" s="137"/>
      <c r="H311" s="137"/>
      <c r="I311" s="137"/>
      <c r="J311" s="137"/>
      <c r="K311" s="134"/>
      <c r="L311" s="138"/>
      <c r="M311" s="138"/>
      <c r="N311" s="138"/>
      <c r="O311" s="138"/>
      <c r="P311" s="138"/>
      <c r="Q311" s="138"/>
      <c r="R311" s="139"/>
      <c r="S311" s="138"/>
      <c r="T311" s="138"/>
      <c r="U311" s="138"/>
      <c r="V311" s="138"/>
      <c r="W311" s="138"/>
      <c r="X311" s="138"/>
      <c r="Y311" s="138"/>
      <c r="Z311" s="138"/>
      <c r="AA311" s="138"/>
      <c r="AB311" s="138"/>
      <c r="AC311" s="139"/>
      <c r="AD311" s="139"/>
      <c r="AE311" s="136"/>
    </row>
    <row r="312" spans="1:31" s="140" customFormat="1" x14ac:dyDescent="0.25">
      <c r="A312" s="135"/>
      <c r="B312" s="135"/>
      <c r="C312" s="136"/>
      <c r="D312" s="136"/>
      <c r="E312" s="134"/>
      <c r="F312" s="134"/>
      <c r="G312" s="137"/>
      <c r="H312" s="137"/>
      <c r="I312" s="137"/>
      <c r="J312" s="137"/>
      <c r="K312" s="134"/>
      <c r="L312" s="138"/>
      <c r="M312" s="138"/>
      <c r="N312" s="138"/>
      <c r="O312" s="138"/>
      <c r="P312" s="138"/>
      <c r="Q312" s="138"/>
      <c r="R312" s="139"/>
      <c r="S312" s="138"/>
      <c r="T312" s="138"/>
      <c r="U312" s="138"/>
      <c r="V312" s="138"/>
      <c r="W312" s="138"/>
      <c r="X312" s="138"/>
      <c r="Y312" s="138"/>
      <c r="Z312" s="138"/>
      <c r="AA312" s="138"/>
      <c r="AB312" s="138"/>
      <c r="AC312" s="139"/>
      <c r="AD312" s="139"/>
      <c r="AE312" s="136"/>
    </row>
    <row r="313" spans="1:31" s="140" customFormat="1" x14ac:dyDescent="0.25">
      <c r="A313" s="135"/>
      <c r="B313" s="135"/>
      <c r="C313" s="136"/>
      <c r="D313" s="136"/>
      <c r="E313" s="134"/>
      <c r="F313" s="134"/>
      <c r="G313" s="137"/>
      <c r="H313" s="137"/>
      <c r="I313" s="137"/>
      <c r="J313" s="137"/>
      <c r="K313" s="134"/>
      <c r="L313" s="138"/>
      <c r="M313" s="138"/>
      <c r="N313" s="138"/>
      <c r="O313" s="138"/>
      <c r="P313" s="138"/>
      <c r="Q313" s="138"/>
      <c r="R313" s="139"/>
      <c r="S313" s="138"/>
      <c r="T313" s="138"/>
      <c r="U313" s="138"/>
      <c r="V313" s="138"/>
      <c r="W313" s="138"/>
      <c r="X313" s="138"/>
      <c r="Y313" s="138"/>
      <c r="Z313" s="138"/>
      <c r="AA313" s="138"/>
      <c r="AB313" s="138"/>
      <c r="AC313" s="139"/>
      <c r="AD313" s="139"/>
      <c r="AE313" s="136"/>
    </row>
    <row r="314" spans="1:31" s="140" customFormat="1" x14ac:dyDescent="0.25">
      <c r="A314" s="135"/>
      <c r="B314" s="135"/>
      <c r="C314" s="136"/>
      <c r="D314" s="136"/>
      <c r="E314" s="134"/>
      <c r="F314" s="134"/>
      <c r="G314" s="137"/>
      <c r="H314" s="137"/>
      <c r="I314" s="137"/>
      <c r="J314" s="137"/>
      <c r="K314" s="134"/>
      <c r="L314" s="138"/>
      <c r="M314" s="138"/>
      <c r="N314" s="138"/>
      <c r="O314" s="138"/>
      <c r="P314" s="138"/>
      <c r="Q314" s="138"/>
      <c r="R314" s="139"/>
      <c r="S314" s="138"/>
      <c r="T314" s="138"/>
      <c r="U314" s="138"/>
      <c r="V314" s="138"/>
      <c r="W314" s="138"/>
      <c r="X314" s="138"/>
      <c r="Y314" s="138"/>
      <c r="Z314" s="138"/>
      <c r="AA314" s="138"/>
      <c r="AB314" s="138"/>
      <c r="AC314" s="139"/>
      <c r="AD314" s="139"/>
      <c r="AE314" s="136"/>
    </row>
    <row r="315" spans="1:31" s="140" customFormat="1" x14ac:dyDescent="0.25">
      <c r="A315" s="135"/>
      <c r="B315" s="135"/>
      <c r="C315" s="136"/>
      <c r="D315" s="136"/>
      <c r="E315" s="134"/>
      <c r="F315" s="134"/>
      <c r="G315" s="137"/>
      <c r="H315" s="137"/>
      <c r="I315" s="137"/>
      <c r="J315" s="137"/>
      <c r="K315" s="134"/>
      <c r="L315" s="138"/>
      <c r="M315" s="138"/>
      <c r="N315" s="138"/>
      <c r="O315" s="138"/>
      <c r="P315" s="138"/>
      <c r="Q315" s="138"/>
      <c r="R315" s="139"/>
      <c r="S315" s="138"/>
      <c r="T315" s="138"/>
      <c r="U315" s="138"/>
      <c r="V315" s="138"/>
      <c r="W315" s="138"/>
      <c r="X315" s="138"/>
      <c r="Y315" s="138"/>
      <c r="Z315" s="138"/>
      <c r="AA315" s="138"/>
      <c r="AB315" s="138"/>
      <c r="AC315" s="139"/>
      <c r="AD315" s="139"/>
      <c r="AE315" s="136"/>
    </row>
    <row r="316" spans="1:31" s="140" customFormat="1" x14ac:dyDescent="0.25">
      <c r="A316" s="135"/>
      <c r="B316" s="135"/>
      <c r="C316" s="136"/>
      <c r="D316" s="136"/>
      <c r="E316" s="134"/>
      <c r="F316" s="134"/>
      <c r="G316" s="137"/>
      <c r="H316" s="137"/>
      <c r="I316" s="137"/>
      <c r="J316" s="137"/>
      <c r="K316" s="134"/>
      <c r="L316" s="138"/>
      <c r="M316" s="138"/>
      <c r="N316" s="138"/>
      <c r="O316" s="138"/>
      <c r="P316" s="138"/>
      <c r="Q316" s="138"/>
      <c r="R316" s="139"/>
      <c r="S316" s="138"/>
      <c r="T316" s="138"/>
      <c r="U316" s="138"/>
      <c r="V316" s="138"/>
      <c r="W316" s="138"/>
      <c r="X316" s="138"/>
      <c r="Y316" s="138"/>
      <c r="Z316" s="138"/>
      <c r="AA316" s="138"/>
      <c r="AB316" s="138"/>
      <c r="AC316" s="139"/>
      <c r="AD316" s="139"/>
      <c r="AE316" s="136"/>
    </row>
    <row r="317" spans="1:31" s="140" customFormat="1" x14ac:dyDescent="0.25">
      <c r="A317" s="135"/>
      <c r="B317" s="135"/>
      <c r="C317" s="136"/>
      <c r="D317" s="136"/>
      <c r="E317" s="134"/>
      <c r="F317" s="134"/>
      <c r="G317" s="137"/>
      <c r="H317" s="137"/>
      <c r="I317" s="137"/>
      <c r="J317" s="137"/>
      <c r="K317" s="134"/>
      <c r="L317" s="138"/>
      <c r="M317" s="138"/>
      <c r="N317" s="138"/>
      <c r="O317" s="138"/>
      <c r="P317" s="138"/>
      <c r="Q317" s="138"/>
      <c r="R317" s="139"/>
      <c r="S317" s="138"/>
      <c r="T317" s="138"/>
      <c r="U317" s="138"/>
      <c r="V317" s="138"/>
      <c r="W317" s="138"/>
      <c r="X317" s="138"/>
      <c r="Y317" s="138"/>
      <c r="Z317" s="138"/>
      <c r="AA317" s="138"/>
      <c r="AB317" s="138"/>
      <c r="AC317" s="139"/>
      <c r="AD317" s="139"/>
      <c r="AE317" s="136"/>
    </row>
    <row r="318" spans="1:31" s="140" customFormat="1" x14ac:dyDescent="0.25">
      <c r="A318" s="135"/>
      <c r="B318" s="135"/>
      <c r="C318" s="136"/>
      <c r="D318" s="136"/>
      <c r="E318" s="134"/>
      <c r="F318" s="134"/>
      <c r="G318" s="137"/>
      <c r="H318" s="137"/>
      <c r="I318" s="137"/>
      <c r="J318" s="137"/>
      <c r="K318" s="134"/>
      <c r="L318" s="138"/>
      <c r="M318" s="138"/>
      <c r="N318" s="138"/>
      <c r="O318" s="138"/>
      <c r="P318" s="138"/>
      <c r="Q318" s="138"/>
      <c r="R318" s="139"/>
      <c r="S318" s="138"/>
      <c r="T318" s="138"/>
      <c r="U318" s="138"/>
      <c r="V318" s="138"/>
      <c r="W318" s="138"/>
      <c r="X318" s="138"/>
      <c r="Y318" s="138"/>
      <c r="Z318" s="138"/>
      <c r="AA318" s="138"/>
      <c r="AB318" s="138"/>
      <c r="AC318" s="139"/>
      <c r="AD318" s="139"/>
      <c r="AE318" s="136"/>
    </row>
    <row r="319" spans="1:31" s="140" customFormat="1" x14ac:dyDescent="0.25">
      <c r="A319" s="135"/>
      <c r="B319" s="135"/>
      <c r="C319" s="136"/>
      <c r="D319" s="136"/>
      <c r="E319" s="134"/>
      <c r="F319" s="134"/>
      <c r="G319" s="137"/>
      <c r="H319" s="137"/>
      <c r="I319" s="137"/>
      <c r="J319" s="137"/>
      <c r="K319" s="134"/>
      <c r="L319" s="138"/>
      <c r="M319" s="138"/>
      <c r="N319" s="138"/>
      <c r="O319" s="138"/>
      <c r="P319" s="138"/>
      <c r="Q319" s="138"/>
      <c r="R319" s="139"/>
      <c r="S319" s="138"/>
      <c r="T319" s="138"/>
      <c r="U319" s="138"/>
      <c r="V319" s="138"/>
      <c r="W319" s="138"/>
      <c r="X319" s="138"/>
      <c r="Y319" s="138"/>
      <c r="Z319" s="138"/>
      <c r="AA319" s="138"/>
      <c r="AB319" s="138"/>
      <c r="AC319" s="139"/>
      <c r="AD319" s="139"/>
      <c r="AE319" s="136"/>
    </row>
    <row r="320" spans="1:31" s="140" customFormat="1" x14ac:dyDescent="0.25">
      <c r="A320" s="135"/>
      <c r="B320" s="135"/>
      <c r="C320" s="136"/>
      <c r="D320" s="136"/>
      <c r="E320" s="134"/>
      <c r="F320" s="134"/>
      <c r="G320" s="137"/>
      <c r="H320" s="137"/>
      <c r="I320" s="137"/>
      <c r="J320" s="137"/>
      <c r="K320" s="134"/>
      <c r="L320" s="138"/>
      <c r="M320" s="138"/>
      <c r="N320" s="138"/>
      <c r="O320" s="138"/>
      <c r="P320" s="138"/>
      <c r="Q320" s="138"/>
      <c r="R320" s="139"/>
      <c r="S320" s="138"/>
      <c r="T320" s="138"/>
      <c r="U320" s="138"/>
      <c r="V320" s="138"/>
      <c r="W320" s="138"/>
      <c r="X320" s="138"/>
      <c r="Y320" s="138"/>
      <c r="Z320" s="138"/>
      <c r="AA320" s="138"/>
      <c r="AB320" s="138"/>
      <c r="AC320" s="139"/>
      <c r="AD320" s="139"/>
      <c r="AE320" s="136"/>
    </row>
    <row r="321" spans="1:31" s="140" customFormat="1" x14ac:dyDescent="0.25">
      <c r="A321" s="135"/>
      <c r="B321" s="135"/>
      <c r="C321" s="136"/>
      <c r="D321" s="136"/>
      <c r="E321" s="134"/>
      <c r="F321" s="134"/>
      <c r="G321" s="137"/>
      <c r="H321" s="137"/>
      <c r="I321" s="137"/>
      <c r="J321" s="137"/>
      <c r="K321" s="134"/>
      <c r="L321" s="138"/>
      <c r="M321" s="138"/>
      <c r="N321" s="138"/>
      <c r="O321" s="138"/>
      <c r="P321" s="138"/>
      <c r="Q321" s="138"/>
      <c r="R321" s="139"/>
      <c r="S321" s="138"/>
      <c r="T321" s="138"/>
      <c r="U321" s="138"/>
      <c r="V321" s="138"/>
      <c r="W321" s="138"/>
      <c r="X321" s="138"/>
      <c r="Y321" s="138"/>
      <c r="Z321" s="138"/>
      <c r="AA321" s="138"/>
      <c r="AB321" s="138"/>
      <c r="AC321" s="139"/>
      <c r="AD321" s="139"/>
      <c r="AE321" s="136"/>
    </row>
    <row r="322" spans="1:31" s="140" customFormat="1" x14ac:dyDescent="0.25">
      <c r="A322" s="135"/>
      <c r="B322" s="135"/>
      <c r="C322" s="136"/>
      <c r="D322" s="136"/>
      <c r="E322" s="134"/>
      <c r="F322" s="134"/>
      <c r="G322" s="137"/>
      <c r="H322" s="137"/>
      <c r="I322" s="137"/>
      <c r="J322" s="137"/>
      <c r="K322" s="134"/>
      <c r="L322" s="138"/>
      <c r="M322" s="138"/>
      <c r="N322" s="138"/>
      <c r="O322" s="138"/>
      <c r="P322" s="138"/>
      <c r="Q322" s="138"/>
      <c r="R322" s="139"/>
      <c r="S322" s="138"/>
      <c r="T322" s="138"/>
      <c r="U322" s="138"/>
      <c r="V322" s="138"/>
      <c r="W322" s="138"/>
      <c r="X322" s="138"/>
      <c r="Y322" s="138"/>
      <c r="Z322" s="138"/>
      <c r="AA322" s="138"/>
      <c r="AB322" s="138"/>
      <c r="AC322" s="139"/>
      <c r="AD322" s="139"/>
      <c r="AE322" s="136"/>
    </row>
    <row r="323" spans="1:31" s="140" customFormat="1" x14ac:dyDescent="0.25">
      <c r="A323" s="135"/>
      <c r="B323" s="135"/>
      <c r="C323" s="136"/>
      <c r="D323" s="136"/>
      <c r="E323" s="134"/>
      <c r="F323" s="134"/>
      <c r="G323" s="137"/>
      <c r="H323" s="137"/>
      <c r="I323" s="137"/>
      <c r="J323" s="137"/>
      <c r="K323" s="134"/>
      <c r="L323" s="138"/>
      <c r="M323" s="138"/>
      <c r="N323" s="138"/>
      <c r="O323" s="138"/>
      <c r="P323" s="138"/>
      <c r="Q323" s="138"/>
      <c r="R323" s="139"/>
      <c r="S323" s="138"/>
      <c r="T323" s="138"/>
      <c r="U323" s="138"/>
      <c r="V323" s="138"/>
      <c r="W323" s="138"/>
      <c r="X323" s="138"/>
      <c r="Y323" s="138"/>
      <c r="Z323" s="138"/>
      <c r="AA323" s="138"/>
      <c r="AB323" s="138"/>
      <c r="AC323" s="139"/>
      <c r="AD323" s="139"/>
      <c r="AE323" s="136"/>
    </row>
    <row r="324" spans="1:31" s="140" customFormat="1" x14ac:dyDescent="0.25">
      <c r="A324" s="135"/>
      <c r="B324" s="135"/>
      <c r="C324" s="136"/>
      <c r="D324" s="136"/>
      <c r="E324" s="134"/>
      <c r="F324" s="134"/>
      <c r="G324" s="137"/>
      <c r="H324" s="137"/>
      <c r="I324" s="137"/>
      <c r="J324" s="137"/>
      <c r="K324" s="134"/>
      <c r="L324" s="138"/>
      <c r="M324" s="138"/>
      <c r="N324" s="138"/>
      <c r="O324" s="138"/>
      <c r="P324" s="138"/>
      <c r="Q324" s="138"/>
      <c r="R324" s="139"/>
      <c r="S324" s="138"/>
      <c r="T324" s="138"/>
      <c r="U324" s="138"/>
      <c r="V324" s="138"/>
      <c r="W324" s="138"/>
      <c r="X324" s="138"/>
      <c r="Y324" s="138"/>
      <c r="Z324" s="138"/>
      <c r="AA324" s="138"/>
      <c r="AB324" s="138"/>
      <c r="AC324" s="139"/>
      <c r="AD324" s="139"/>
      <c r="AE324" s="136"/>
    </row>
    <row r="325" spans="1:31" s="140" customFormat="1" x14ac:dyDescent="0.25">
      <c r="A325" s="135"/>
      <c r="B325" s="135"/>
      <c r="C325" s="136"/>
      <c r="D325" s="136"/>
      <c r="E325" s="134"/>
      <c r="F325" s="134"/>
      <c r="G325" s="137"/>
      <c r="H325" s="137"/>
      <c r="I325" s="137"/>
      <c r="J325" s="137"/>
      <c r="K325" s="134"/>
      <c r="L325" s="138"/>
      <c r="M325" s="138"/>
      <c r="N325" s="138"/>
      <c r="O325" s="138"/>
      <c r="P325" s="138"/>
      <c r="Q325" s="138"/>
      <c r="R325" s="139"/>
      <c r="S325" s="138"/>
      <c r="T325" s="138"/>
      <c r="U325" s="138"/>
      <c r="V325" s="138"/>
      <c r="W325" s="138"/>
      <c r="X325" s="138"/>
      <c r="Y325" s="138"/>
      <c r="Z325" s="138"/>
      <c r="AA325" s="138"/>
      <c r="AB325" s="138"/>
      <c r="AC325" s="139"/>
      <c r="AD325" s="139"/>
      <c r="AE325" s="136"/>
    </row>
    <row r="326" spans="1:31" s="140" customFormat="1" x14ac:dyDescent="0.25">
      <c r="A326" s="135"/>
      <c r="B326" s="135"/>
      <c r="C326" s="136"/>
      <c r="D326" s="136"/>
      <c r="E326" s="134"/>
      <c r="F326" s="134"/>
      <c r="G326" s="137"/>
      <c r="H326" s="137"/>
      <c r="I326" s="137"/>
      <c r="J326" s="137"/>
      <c r="K326" s="134"/>
      <c r="L326" s="138"/>
      <c r="M326" s="138"/>
      <c r="N326" s="138"/>
      <c r="O326" s="138"/>
      <c r="P326" s="138"/>
      <c r="Q326" s="138"/>
      <c r="R326" s="139"/>
      <c r="S326" s="138"/>
      <c r="T326" s="138"/>
      <c r="U326" s="138"/>
      <c r="V326" s="138"/>
      <c r="W326" s="138"/>
      <c r="X326" s="138"/>
      <c r="Y326" s="138"/>
      <c r="Z326" s="138"/>
      <c r="AA326" s="138"/>
      <c r="AB326" s="138"/>
      <c r="AC326" s="139"/>
      <c r="AD326" s="139"/>
      <c r="AE326" s="136"/>
    </row>
    <row r="327" spans="1:31" s="140" customFormat="1" x14ac:dyDescent="0.25">
      <c r="A327" s="135"/>
      <c r="B327" s="135"/>
      <c r="C327" s="136"/>
      <c r="D327" s="136"/>
      <c r="E327" s="134"/>
      <c r="F327" s="134"/>
      <c r="G327" s="137"/>
      <c r="H327" s="137"/>
      <c r="I327" s="137"/>
      <c r="J327" s="137"/>
      <c r="K327" s="134"/>
      <c r="L327" s="138"/>
      <c r="M327" s="138"/>
      <c r="N327" s="138"/>
      <c r="O327" s="138"/>
      <c r="P327" s="138"/>
      <c r="Q327" s="138"/>
      <c r="R327" s="139"/>
      <c r="S327" s="138"/>
      <c r="T327" s="138"/>
      <c r="U327" s="138"/>
      <c r="V327" s="138"/>
      <c r="W327" s="138"/>
      <c r="X327" s="138"/>
      <c r="Y327" s="138"/>
      <c r="Z327" s="138"/>
      <c r="AA327" s="138"/>
      <c r="AB327" s="138"/>
      <c r="AC327" s="139"/>
      <c r="AD327" s="139"/>
      <c r="AE327" s="136"/>
    </row>
    <row r="328" spans="1:31" s="140" customFormat="1" x14ac:dyDescent="0.25">
      <c r="A328" s="135"/>
      <c r="B328" s="135"/>
      <c r="C328" s="136"/>
      <c r="D328" s="136"/>
      <c r="E328" s="134"/>
      <c r="F328" s="134"/>
      <c r="G328" s="137"/>
      <c r="H328" s="137"/>
      <c r="I328" s="137"/>
      <c r="J328" s="137"/>
      <c r="K328" s="134"/>
      <c r="L328" s="138"/>
      <c r="M328" s="138"/>
      <c r="N328" s="138"/>
      <c r="O328" s="138"/>
      <c r="P328" s="138"/>
      <c r="Q328" s="138"/>
      <c r="R328" s="139"/>
      <c r="S328" s="138"/>
      <c r="T328" s="138"/>
      <c r="U328" s="138"/>
      <c r="V328" s="138"/>
      <c r="W328" s="138"/>
      <c r="X328" s="138"/>
      <c r="Y328" s="138"/>
      <c r="Z328" s="138"/>
      <c r="AA328" s="138"/>
      <c r="AB328" s="138"/>
      <c r="AC328" s="139"/>
      <c r="AD328" s="139"/>
      <c r="AE328" s="136"/>
    </row>
    <row r="329" spans="1:31" s="140" customFormat="1" x14ac:dyDescent="0.25">
      <c r="A329" s="135"/>
      <c r="B329" s="135"/>
      <c r="C329" s="136"/>
      <c r="D329" s="136"/>
      <c r="E329" s="134"/>
      <c r="F329" s="134"/>
      <c r="G329" s="137"/>
      <c r="H329" s="137"/>
      <c r="I329" s="137"/>
      <c r="J329" s="137"/>
      <c r="K329" s="134"/>
      <c r="L329" s="138"/>
      <c r="M329" s="138"/>
      <c r="N329" s="138"/>
      <c r="O329" s="138"/>
      <c r="P329" s="138"/>
      <c r="Q329" s="138"/>
      <c r="R329" s="139"/>
      <c r="S329" s="138"/>
      <c r="T329" s="138"/>
      <c r="U329" s="138"/>
      <c r="V329" s="138"/>
      <c r="W329" s="138"/>
      <c r="X329" s="138"/>
      <c r="Y329" s="138"/>
      <c r="Z329" s="138"/>
      <c r="AA329" s="138"/>
      <c r="AB329" s="138"/>
      <c r="AC329" s="139"/>
      <c r="AD329" s="139"/>
      <c r="AE329" s="136"/>
    </row>
    <row r="330" spans="1:31" s="140" customFormat="1" x14ac:dyDescent="0.25">
      <c r="A330" s="135"/>
      <c r="B330" s="135"/>
      <c r="C330" s="136"/>
      <c r="D330" s="136"/>
      <c r="E330" s="134"/>
      <c r="F330" s="134"/>
      <c r="G330" s="137"/>
      <c r="H330" s="137"/>
      <c r="I330" s="137"/>
      <c r="J330" s="137"/>
      <c r="K330" s="134"/>
      <c r="L330" s="138"/>
      <c r="M330" s="138"/>
      <c r="N330" s="138"/>
      <c r="O330" s="138"/>
      <c r="P330" s="138"/>
      <c r="Q330" s="138"/>
      <c r="R330" s="139"/>
      <c r="S330" s="138"/>
      <c r="T330" s="138"/>
      <c r="U330" s="138"/>
      <c r="V330" s="138"/>
      <c r="W330" s="138"/>
      <c r="X330" s="138"/>
      <c r="Y330" s="138"/>
      <c r="Z330" s="138"/>
      <c r="AA330" s="138"/>
      <c r="AB330" s="138"/>
      <c r="AC330" s="139"/>
      <c r="AD330" s="139"/>
      <c r="AE330" s="136"/>
    </row>
    <row r="331" spans="1:31" s="140" customFormat="1" x14ac:dyDescent="0.25">
      <c r="A331" s="135"/>
      <c r="B331" s="135"/>
      <c r="C331" s="136"/>
      <c r="D331" s="136"/>
      <c r="E331" s="134"/>
      <c r="F331" s="134"/>
      <c r="G331" s="137"/>
      <c r="H331" s="137"/>
      <c r="I331" s="137"/>
      <c r="J331" s="137"/>
      <c r="K331" s="134"/>
      <c r="L331" s="138"/>
      <c r="M331" s="138"/>
      <c r="N331" s="138"/>
      <c r="O331" s="138"/>
      <c r="P331" s="138"/>
      <c r="Q331" s="138"/>
      <c r="R331" s="139"/>
      <c r="S331" s="138"/>
      <c r="T331" s="138"/>
      <c r="U331" s="138"/>
      <c r="V331" s="138"/>
      <c r="W331" s="138"/>
      <c r="X331" s="138"/>
      <c r="Y331" s="138"/>
      <c r="Z331" s="138"/>
      <c r="AA331" s="138"/>
      <c r="AB331" s="138"/>
      <c r="AC331" s="139"/>
      <c r="AD331" s="139"/>
      <c r="AE331" s="136"/>
    </row>
    <row r="332" spans="1:31" s="140" customFormat="1" x14ac:dyDescent="0.25">
      <c r="A332" s="135"/>
      <c r="B332" s="135"/>
      <c r="C332" s="136"/>
      <c r="D332" s="136"/>
      <c r="E332" s="134"/>
      <c r="F332" s="134"/>
      <c r="G332" s="137"/>
      <c r="H332" s="137"/>
      <c r="I332" s="137"/>
      <c r="J332" s="137"/>
      <c r="K332" s="134"/>
      <c r="L332" s="138"/>
      <c r="M332" s="138"/>
      <c r="N332" s="138"/>
      <c r="O332" s="138"/>
      <c r="P332" s="138"/>
      <c r="Q332" s="138"/>
      <c r="R332" s="139"/>
      <c r="S332" s="138"/>
      <c r="T332" s="138"/>
      <c r="U332" s="138"/>
      <c r="V332" s="138"/>
      <c r="W332" s="138"/>
      <c r="X332" s="138"/>
      <c r="Y332" s="138"/>
      <c r="Z332" s="138"/>
      <c r="AA332" s="138"/>
      <c r="AB332" s="138"/>
      <c r="AC332" s="139"/>
      <c r="AD332" s="139"/>
      <c r="AE332" s="136"/>
    </row>
    <row r="333" spans="1:31" s="140" customFormat="1" x14ac:dyDescent="0.25">
      <c r="A333" s="135"/>
      <c r="B333" s="135"/>
      <c r="C333" s="136"/>
      <c r="D333" s="136"/>
      <c r="E333" s="134"/>
      <c r="F333" s="134"/>
      <c r="G333" s="137"/>
      <c r="H333" s="137"/>
      <c r="I333" s="137"/>
      <c r="J333" s="137"/>
      <c r="K333" s="134"/>
      <c r="L333" s="138"/>
      <c r="M333" s="138"/>
      <c r="N333" s="138"/>
      <c r="O333" s="138"/>
      <c r="P333" s="138"/>
      <c r="Q333" s="138"/>
      <c r="R333" s="139"/>
      <c r="S333" s="138"/>
      <c r="T333" s="138"/>
      <c r="U333" s="138"/>
      <c r="V333" s="138"/>
      <c r="W333" s="138"/>
      <c r="X333" s="138"/>
      <c r="Y333" s="138"/>
      <c r="Z333" s="138"/>
      <c r="AA333" s="138"/>
      <c r="AB333" s="138"/>
      <c r="AC333" s="139"/>
      <c r="AD333" s="139"/>
      <c r="AE333" s="136"/>
    </row>
    <row r="334" spans="1:31" s="140" customFormat="1" x14ac:dyDescent="0.25">
      <c r="A334" s="135"/>
      <c r="B334" s="135"/>
      <c r="C334" s="136"/>
      <c r="D334" s="136"/>
      <c r="E334" s="134"/>
      <c r="F334" s="134"/>
      <c r="G334" s="137"/>
      <c r="H334" s="137"/>
      <c r="I334" s="137"/>
      <c r="J334" s="137"/>
      <c r="K334" s="134"/>
      <c r="L334" s="138"/>
      <c r="M334" s="138"/>
      <c r="N334" s="138"/>
      <c r="O334" s="138"/>
      <c r="P334" s="138"/>
      <c r="Q334" s="138"/>
      <c r="R334" s="139"/>
      <c r="S334" s="138"/>
      <c r="T334" s="138"/>
      <c r="U334" s="138"/>
      <c r="V334" s="138"/>
      <c r="W334" s="138"/>
      <c r="X334" s="138"/>
      <c r="Y334" s="138"/>
      <c r="Z334" s="138"/>
      <c r="AA334" s="138"/>
      <c r="AB334" s="138"/>
      <c r="AC334" s="139"/>
      <c r="AD334" s="139"/>
      <c r="AE334" s="136"/>
    </row>
    <row r="335" spans="1:31" s="140" customFormat="1" x14ac:dyDescent="0.25">
      <c r="A335" s="135"/>
      <c r="B335" s="135"/>
      <c r="C335" s="136"/>
      <c r="D335" s="136"/>
      <c r="E335" s="134"/>
      <c r="F335" s="134"/>
      <c r="G335" s="137"/>
      <c r="H335" s="137"/>
      <c r="I335" s="137"/>
      <c r="J335" s="137"/>
      <c r="K335" s="134"/>
      <c r="L335" s="138"/>
      <c r="M335" s="138"/>
      <c r="N335" s="138"/>
      <c r="O335" s="138"/>
      <c r="P335" s="138"/>
      <c r="Q335" s="138"/>
      <c r="R335" s="139"/>
      <c r="S335" s="138"/>
      <c r="T335" s="138"/>
      <c r="U335" s="138"/>
      <c r="V335" s="138"/>
      <c r="W335" s="138"/>
      <c r="X335" s="138"/>
      <c r="Y335" s="138"/>
      <c r="Z335" s="138"/>
      <c r="AA335" s="138"/>
      <c r="AB335" s="138"/>
      <c r="AC335" s="139"/>
      <c r="AD335" s="139"/>
      <c r="AE335" s="136"/>
    </row>
    <row r="336" spans="1:31" s="140" customFormat="1" x14ac:dyDescent="0.25">
      <c r="A336" s="135"/>
      <c r="B336" s="135"/>
      <c r="C336" s="136"/>
      <c r="D336" s="136"/>
      <c r="E336" s="134"/>
      <c r="F336" s="134"/>
      <c r="G336" s="137"/>
      <c r="H336" s="137"/>
      <c r="I336" s="137"/>
      <c r="J336" s="137"/>
      <c r="K336" s="134"/>
      <c r="L336" s="138"/>
      <c r="M336" s="138"/>
      <c r="N336" s="138"/>
      <c r="O336" s="138"/>
      <c r="P336" s="138"/>
      <c r="Q336" s="138"/>
      <c r="R336" s="139"/>
      <c r="S336" s="138"/>
      <c r="T336" s="138"/>
      <c r="U336" s="138"/>
      <c r="V336" s="138"/>
      <c r="W336" s="138"/>
      <c r="X336" s="138"/>
      <c r="Y336" s="138"/>
      <c r="Z336" s="138"/>
      <c r="AA336" s="138"/>
      <c r="AB336" s="138"/>
      <c r="AC336" s="139"/>
      <c r="AD336" s="139"/>
      <c r="AE336" s="136"/>
    </row>
    <row r="337" spans="1:31" s="140" customFormat="1" x14ac:dyDescent="0.25">
      <c r="A337" s="135"/>
      <c r="B337" s="135"/>
      <c r="C337" s="136"/>
      <c r="D337" s="136"/>
      <c r="E337" s="134"/>
      <c r="F337" s="134"/>
      <c r="G337" s="137"/>
      <c r="H337" s="137"/>
      <c r="I337" s="137"/>
      <c r="J337" s="137"/>
      <c r="K337" s="134"/>
      <c r="L337" s="138"/>
      <c r="M337" s="138"/>
      <c r="N337" s="138"/>
      <c r="O337" s="138"/>
      <c r="P337" s="138"/>
      <c r="Q337" s="138"/>
      <c r="R337" s="139"/>
      <c r="S337" s="138"/>
      <c r="T337" s="138"/>
      <c r="U337" s="138"/>
      <c r="V337" s="138"/>
      <c r="W337" s="138"/>
      <c r="X337" s="138"/>
      <c r="Y337" s="138"/>
      <c r="Z337" s="138"/>
      <c r="AA337" s="138"/>
      <c r="AB337" s="138"/>
      <c r="AC337" s="139"/>
      <c r="AD337" s="139"/>
      <c r="AE337" s="136"/>
    </row>
    <row r="338" spans="1:31" s="140" customFormat="1" x14ac:dyDescent="0.25">
      <c r="A338" s="135"/>
      <c r="B338" s="135"/>
      <c r="C338" s="136"/>
      <c r="D338" s="136"/>
      <c r="E338" s="134"/>
      <c r="F338" s="134"/>
      <c r="G338" s="137"/>
      <c r="H338" s="137"/>
      <c r="I338" s="137"/>
      <c r="J338" s="137"/>
      <c r="K338" s="134"/>
      <c r="L338" s="138"/>
      <c r="M338" s="138"/>
      <c r="N338" s="138"/>
      <c r="O338" s="138"/>
      <c r="P338" s="138"/>
      <c r="Q338" s="138"/>
      <c r="R338" s="139"/>
      <c r="S338" s="138"/>
      <c r="T338" s="138"/>
      <c r="U338" s="138"/>
      <c r="V338" s="138"/>
      <c r="W338" s="138"/>
      <c r="X338" s="138"/>
      <c r="Y338" s="138"/>
      <c r="Z338" s="138"/>
      <c r="AA338" s="138"/>
      <c r="AB338" s="138"/>
      <c r="AC338" s="139"/>
      <c r="AD338" s="139"/>
      <c r="AE338" s="136"/>
    </row>
    <row r="339" spans="1:31" s="140" customFormat="1" x14ac:dyDescent="0.25">
      <c r="A339" s="135"/>
      <c r="B339" s="135"/>
      <c r="C339" s="136"/>
      <c r="D339" s="136"/>
      <c r="E339" s="134"/>
      <c r="F339" s="134"/>
      <c r="G339" s="137"/>
      <c r="H339" s="137"/>
      <c r="I339" s="137"/>
      <c r="J339" s="137"/>
      <c r="K339" s="134"/>
      <c r="L339" s="138"/>
      <c r="M339" s="138"/>
      <c r="N339" s="138"/>
      <c r="O339" s="138"/>
      <c r="P339" s="138"/>
      <c r="Q339" s="138"/>
      <c r="R339" s="139"/>
      <c r="S339" s="138"/>
      <c r="T339" s="138"/>
      <c r="U339" s="138"/>
      <c r="V339" s="138"/>
      <c r="W339" s="138"/>
      <c r="X339" s="138"/>
      <c r="Y339" s="138"/>
      <c r="Z339" s="138"/>
      <c r="AA339" s="138"/>
      <c r="AB339" s="138"/>
      <c r="AC339" s="139"/>
      <c r="AD339" s="139"/>
      <c r="AE339" s="136"/>
    </row>
    <row r="340" spans="1:31" s="140" customFormat="1" x14ac:dyDescent="0.25">
      <c r="A340" s="135"/>
      <c r="B340" s="135"/>
      <c r="C340" s="136"/>
      <c r="D340" s="136"/>
      <c r="E340" s="134"/>
      <c r="F340" s="134"/>
      <c r="G340" s="137"/>
      <c r="H340" s="137"/>
      <c r="I340" s="137"/>
      <c r="J340" s="137"/>
      <c r="K340" s="134"/>
      <c r="L340" s="138"/>
      <c r="M340" s="138"/>
      <c r="N340" s="138"/>
      <c r="O340" s="138"/>
      <c r="P340" s="138"/>
      <c r="Q340" s="138"/>
      <c r="R340" s="139"/>
      <c r="S340" s="138"/>
      <c r="T340" s="138"/>
      <c r="U340" s="138"/>
      <c r="V340" s="138"/>
      <c r="W340" s="138"/>
      <c r="X340" s="138"/>
      <c r="Y340" s="138"/>
      <c r="Z340" s="138"/>
      <c r="AA340" s="138"/>
      <c r="AB340" s="138"/>
      <c r="AC340" s="139"/>
      <c r="AD340" s="139"/>
      <c r="AE340" s="136"/>
    </row>
    <row r="341" spans="1:31" s="140" customFormat="1" x14ac:dyDescent="0.25">
      <c r="A341" s="135"/>
      <c r="B341" s="135"/>
      <c r="C341" s="136"/>
      <c r="D341" s="136"/>
      <c r="E341" s="134"/>
      <c r="F341" s="134"/>
      <c r="G341" s="137"/>
      <c r="H341" s="137"/>
      <c r="I341" s="137"/>
      <c r="J341" s="137"/>
      <c r="K341" s="134"/>
      <c r="L341" s="138"/>
      <c r="M341" s="138"/>
      <c r="N341" s="138"/>
      <c r="O341" s="138"/>
      <c r="P341" s="138"/>
      <c r="Q341" s="138"/>
      <c r="R341" s="139"/>
      <c r="S341" s="138"/>
      <c r="T341" s="138"/>
      <c r="U341" s="138"/>
      <c r="V341" s="138"/>
      <c r="W341" s="138"/>
      <c r="X341" s="138"/>
      <c r="Y341" s="138"/>
      <c r="Z341" s="138"/>
      <c r="AA341" s="138"/>
      <c r="AB341" s="138"/>
      <c r="AC341" s="139"/>
      <c r="AD341" s="139"/>
      <c r="AE341" s="136"/>
    </row>
    <row r="342" spans="1:31" s="140" customFormat="1" x14ac:dyDescent="0.25">
      <c r="A342" s="135"/>
      <c r="B342" s="135"/>
      <c r="C342" s="136"/>
      <c r="D342" s="136"/>
      <c r="E342" s="134"/>
      <c r="F342" s="134"/>
      <c r="G342" s="137"/>
      <c r="H342" s="137"/>
      <c r="I342" s="137"/>
      <c r="J342" s="137"/>
      <c r="K342" s="134"/>
      <c r="L342" s="138"/>
      <c r="M342" s="138"/>
      <c r="N342" s="138"/>
      <c r="O342" s="138"/>
      <c r="P342" s="138"/>
      <c r="Q342" s="138"/>
      <c r="R342" s="139"/>
      <c r="S342" s="138"/>
      <c r="T342" s="138"/>
      <c r="U342" s="138"/>
      <c r="V342" s="138"/>
      <c r="W342" s="138"/>
      <c r="X342" s="138"/>
      <c r="Y342" s="138"/>
      <c r="Z342" s="138"/>
      <c r="AA342" s="138"/>
      <c r="AB342" s="138"/>
      <c r="AC342" s="139"/>
      <c r="AD342" s="139"/>
      <c r="AE342" s="136"/>
    </row>
    <row r="343" spans="1:31" s="140" customFormat="1" x14ac:dyDescent="0.25">
      <c r="A343" s="135"/>
      <c r="B343" s="135"/>
      <c r="C343" s="136"/>
      <c r="D343" s="136"/>
      <c r="E343" s="134"/>
      <c r="F343" s="134"/>
      <c r="G343" s="137"/>
      <c r="H343" s="137"/>
      <c r="I343" s="137"/>
      <c r="J343" s="137"/>
      <c r="K343" s="134"/>
      <c r="L343" s="138"/>
      <c r="M343" s="138"/>
      <c r="N343" s="138"/>
      <c r="O343" s="138"/>
      <c r="P343" s="138"/>
      <c r="Q343" s="138"/>
      <c r="R343" s="139"/>
      <c r="S343" s="138"/>
      <c r="T343" s="138"/>
      <c r="U343" s="138"/>
      <c r="V343" s="138"/>
      <c r="W343" s="138"/>
      <c r="X343" s="138"/>
      <c r="Y343" s="138"/>
      <c r="Z343" s="138"/>
      <c r="AA343" s="138"/>
      <c r="AB343" s="138"/>
      <c r="AC343" s="139"/>
      <c r="AD343" s="139"/>
      <c r="AE343" s="136"/>
    </row>
    <row r="344" spans="1:31" s="140" customFormat="1" x14ac:dyDescent="0.25">
      <c r="A344" s="135"/>
      <c r="B344" s="135"/>
      <c r="C344" s="136"/>
      <c r="D344" s="136"/>
      <c r="E344" s="134"/>
      <c r="F344" s="134"/>
      <c r="G344" s="137"/>
      <c r="H344" s="137"/>
      <c r="I344" s="137"/>
      <c r="J344" s="137"/>
      <c r="K344" s="134"/>
      <c r="L344" s="138"/>
      <c r="M344" s="138"/>
      <c r="N344" s="138"/>
      <c r="O344" s="138"/>
      <c r="P344" s="138"/>
      <c r="Q344" s="138"/>
      <c r="R344" s="139"/>
      <c r="S344" s="138"/>
      <c r="T344" s="138"/>
      <c r="U344" s="138"/>
      <c r="V344" s="138"/>
      <c r="W344" s="138"/>
      <c r="X344" s="138"/>
      <c r="Y344" s="138"/>
      <c r="Z344" s="138"/>
      <c r="AA344" s="138"/>
      <c r="AB344" s="138"/>
      <c r="AC344" s="139"/>
      <c r="AD344" s="139"/>
      <c r="AE344" s="136"/>
    </row>
    <row r="345" spans="1:31" s="140" customFormat="1" x14ac:dyDescent="0.25">
      <c r="A345" s="135"/>
      <c r="B345" s="135"/>
      <c r="C345" s="136"/>
      <c r="D345" s="136"/>
      <c r="E345" s="134"/>
      <c r="F345" s="134"/>
      <c r="G345" s="137"/>
      <c r="H345" s="137"/>
      <c r="I345" s="137"/>
      <c r="J345" s="137"/>
      <c r="K345" s="134"/>
      <c r="L345" s="138"/>
      <c r="M345" s="138"/>
      <c r="N345" s="138"/>
      <c r="O345" s="138"/>
      <c r="P345" s="138"/>
      <c r="Q345" s="138"/>
      <c r="R345" s="139"/>
      <c r="S345" s="138"/>
      <c r="T345" s="138"/>
      <c r="U345" s="138"/>
      <c r="V345" s="138"/>
      <c r="W345" s="138"/>
      <c r="X345" s="138"/>
      <c r="Y345" s="138"/>
      <c r="Z345" s="138"/>
      <c r="AA345" s="138"/>
      <c r="AB345" s="138"/>
      <c r="AC345" s="139"/>
      <c r="AD345" s="139"/>
      <c r="AE345" s="136"/>
    </row>
    <row r="346" spans="1:31" s="140" customFormat="1" x14ac:dyDescent="0.25">
      <c r="A346" s="135"/>
      <c r="B346" s="135"/>
      <c r="C346" s="136"/>
      <c r="D346" s="136"/>
      <c r="E346" s="134"/>
      <c r="F346" s="134"/>
      <c r="G346" s="137"/>
      <c r="H346" s="137"/>
      <c r="I346" s="137"/>
      <c r="J346" s="137"/>
      <c r="K346" s="134"/>
      <c r="L346" s="138"/>
      <c r="M346" s="138"/>
      <c r="N346" s="138"/>
      <c r="O346" s="138"/>
      <c r="P346" s="138"/>
      <c r="Q346" s="138"/>
      <c r="R346" s="139"/>
      <c r="S346" s="138"/>
      <c r="T346" s="138"/>
      <c r="U346" s="138"/>
      <c r="V346" s="138"/>
      <c r="W346" s="138"/>
      <c r="X346" s="138"/>
      <c r="Y346" s="138"/>
      <c r="Z346" s="138"/>
      <c r="AA346" s="138"/>
      <c r="AB346" s="138"/>
      <c r="AC346" s="139"/>
      <c r="AD346" s="139"/>
      <c r="AE346" s="136"/>
    </row>
    <row r="347" spans="1:31" s="140" customFormat="1" x14ac:dyDescent="0.25">
      <c r="A347" s="135"/>
      <c r="B347" s="135"/>
      <c r="C347" s="136"/>
      <c r="D347" s="136"/>
      <c r="E347" s="134"/>
      <c r="F347" s="134"/>
      <c r="G347" s="137"/>
      <c r="H347" s="137"/>
      <c r="I347" s="137"/>
      <c r="J347" s="137"/>
      <c r="K347" s="134"/>
      <c r="L347" s="138"/>
      <c r="M347" s="138"/>
      <c r="N347" s="138"/>
      <c r="O347" s="138"/>
      <c r="P347" s="138"/>
      <c r="Q347" s="138"/>
      <c r="R347" s="139"/>
      <c r="S347" s="138"/>
      <c r="T347" s="138"/>
      <c r="U347" s="138"/>
      <c r="V347" s="138"/>
      <c r="W347" s="138"/>
      <c r="X347" s="138"/>
      <c r="Y347" s="138"/>
      <c r="Z347" s="138"/>
      <c r="AA347" s="138"/>
      <c r="AB347" s="138"/>
      <c r="AC347" s="139"/>
      <c r="AD347" s="139"/>
      <c r="AE347" s="136"/>
    </row>
    <row r="348" spans="1:31" s="140" customFormat="1" x14ac:dyDescent="0.25">
      <c r="A348" s="135"/>
      <c r="B348" s="135"/>
      <c r="C348" s="136"/>
      <c r="D348" s="136"/>
      <c r="E348" s="134"/>
      <c r="F348" s="134"/>
      <c r="G348" s="137"/>
      <c r="H348" s="137"/>
      <c r="I348" s="137"/>
      <c r="J348" s="137"/>
      <c r="K348" s="134"/>
      <c r="L348" s="138"/>
      <c r="M348" s="138"/>
      <c r="N348" s="138"/>
      <c r="O348" s="138"/>
      <c r="P348" s="138"/>
      <c r="Q348" s="138"/>
      <c r="R348" s="139"/>
      <c r="S348" s="138"/>
      <c r="T348" s="138"/>
      <c r="U348" s="138"/>
      <c r="V348" s="138"/>
      <c r="W348" s="138"/>
      <c r="X348" s="138"/>
      <c r="Y348" s="138"/>
      <c r="Z348" s="138"/>
      <c r="AA348" s="138"/>
      <c r="AB348" s="138"/>
      <c r="AC348" s="139"/>
      <c r="AD348" s="139"/>
      <c r="AE348" s="136"/>
    </row>
    <row r="349" spans="1:31" s="140" customFormat="1" x14ac:dyDescent="0.25">
      <c r="A349" s="135"/>
      <c r="B349" s="135"/>
      <c r="C349" s="136"/>
      <c r="D349" s="136"/>
      <c r="E349" s="134"/>
      <c r="F349" s="134"/>
      <c r="G349" s="137"/>
      <c r="H349" s="137"/>
      <c r="I349" s="137"/>
      <c r="J349" s="137"/>
      <c r="K349" s="134"/>
      <c r="L349" s="138"/>
      <c r="M349" s="138"/>
      <c r="N349" s="138"/>
      <c r="O349" s="138"/>
      <c r="P349" s="138"/>
      <c r="Q349" s="138"/>
      <c r="R349" s="139"/>
      <c r="S349" s="138"/>
      <c r="T349" s="138"/>
      <c r="U349" s="138"/>
      <c r="V349" s="138"/>
      <c r="W349" s="138"/>
      <c r="X349" s="138"/>
      <c r="Y349" s="138"/>
      <c r="Z349" s="138"/>
      <c r="AA349" s="138"/>
      <c r="AB349" s="138"/>
      <c r="AC349" s="139"/>
      <c r="AD349" s="139"/>
      <c r="AE349" s="136"/>
    </row>
    <row r="350" spans="1:31" s="140" customFormat="1" x14ac:dyDescent="0.25">
      <c r="A350" s="135"/>
      <c r="B350" s="135"/>
      <c r="C350" s="136"/>
      <c r="D350" s="136"/>
      <c r="E350" s="134"/>
      <c r="F350" s="134"/>
      <c r="G350" s="137"/>
      <c r="H350" s="137"/>
      <c r="I350" s="137"/>
      <c r="J350" s="137"/>
      <c r="K350" s="134"/>
      <c r="L350" s="138"/>
      <c r="M350" s="138"/>
      <c r="N350" s="138"/>
      <c r="O350" s="138"/>
      <c r="P350" s="138"/>
      <c r="Q350" s="138"/>
      <c r="R350" s="139"/>
      <c r="S350" s="138"/>
      <c r="T350" s="138"/>
      <c r="U350" s="138"/>
      <c r="V350" s="138"/>
      <c r="W350" s="138"/>
      <c r="X350" s="138"/>
      <c r="Y350" s="138"/>
      <c r="Z350" s="138"/>
      <c r="AA350" s="138"/>
      <c r="AB350" s="138"/>
      <c r="AC350" s="139"/>
      <c r="AD350" s="139"/>
      <c r="AE350" s="136"/>
    </row>
    <row r="351" spans="1:31" s="140" customFormat="1" x14ac:dyDescent="0.25">
      <c r="A351" s="135"/>
      <c r="B351" s="135"/>
      <c r="C351" s="136"/>
      <c r="D351" s="136"/>
      <c r="E351" s="134"/>
      <c r="F351" s="134"/>
      <c r="G351" s="137"/>
      <c r="H351" s="137"/>
      <c r="I351" s="137"/>
      <c r="J351" s="137"/>
      <c r="K351" s="134"/>
      <c r="L351" s="138"/>
      <c r="M351" s="138"/>
      <c r="N351" s="138"/>
      <c r="O351" s="138"/>
      <c r="P351" s="138"/>
      <c r="Q351" s="138"/>
      <c r="R351" s="139"/>
      <c r="S351" s="138"/>
      <c r="T351" s="138"/>
      <c r="U351" s="138"/>
      <c r="V351" s="138"/>
      <c r="W351" s="138"/>
      <c r="X351" s="138"/>
      <c r="Y351" s="138"/>
      <c r="Z351" s="138"/>
      <c r="AA351" s="138"/>
      <c r="AB351" s="138"/>
      <c r="AC351" s="139"/>
      <c r="AD351" s="139"/>
      <c r="AE351" s="136"/>
    </row>
    <row r="352" spans="1:31" s="140" customFormat="1" x14ac:dyDescent="0.25">
      <c r="A352" s="135"/>
      <c r="B352" s="135"/>
      <c r="C352" s="136"/>
      <c r="D352" s="136"/>
      <c r="E352" s="134"/>
      <c r="F352" s="134"/>
      <c r="G352" s="137"/>
      <c r="H352" s="137"/>
      <c r="I352" s="137"/>
      <c r="J352" s="137"/>
      <c r="K352" s="134"/>
      <c r="L352" s="138"/>
      <c r="M352" s="138"/>
      <c r="N352" s="138"/>
      <c r="O352" s="138"/>
      <c r="P352" s="138"/>
      <c r="Q352" s="138"/>
      <c r="R352" s="139"/>
      <c r="S352" s="138"/>
      <c r="T352" s="138"/>
      <c r="U352" s="138"/>
      <c r="V352" s="138"/>
      <c r="W352" s="138"/>
      <c r="X352" s="138"/>
      <c r="Y352" s="138"/>
      <c r="Z352" s="138"/>
      <c r="AA352" s="138"/>
      <c r="AB352" s="138"/>
      <c r="AC352" s="139"/>
      <c r="AD352" s="139"/>
      <c r="AE352" s="136"/>
    </row>
    <row r="353" spans="1:31" s="140" customFormat="1" x14ac:dyDescent="0.25">
      <c r="A353" s="135"/>
      <c r="B353" s="135"/>
      <c r="C353" s="136"/>
      <c r="D353" s="136"/>
      <c r="E353" s="134"/>
      <c r="F353" s="134"/>
      <c r="G353" s="137"/>
      <c r="H353" s="137"/>
      <c r="I353" s="137"/>
      <c r="J353" s="137"/>
      <c r="K353" s="134"/>
      <c r="L353" s="138"/>
      <c r="M353" s="138"/>
      <c r="N353" s="138"/>
      <c r="O353" s="138"/>
      <c r="P353" s="138"/>
      <c r="Q353" s="138"/>
      <c r="R353" s="139"/>
      <c r="S353" s="138"/>
      <c r="T353" s="138"/>
      <c r="U353" s="138"/>
      <c r="V353" s="138"/>
      <c r="W353" s="138"/>
      <c r="X353" s="138"/>
      <c r="Y353" s="138"/>
      <c r="Z353" s="138"/>
      <c r="AA353" s="138"/>
      <c r="AB353" s="138"/>
      <c r="AC353" s="139"/>
      <c r="AD353" s="139"/>
      <c r="AE353" s="136"/>
    </row>
    <row r="354" spans="1:31" s="140" customFormat="1" x14ac:dyDescent="0.25">
      <c r="A354" s="135"/>
      <c r="B354" s="135"/>
      <c r="C354" s="136"/>
      <c r="D354" s="136"/>
      <c r="E354" s="134"/>
      <c r="F354" s="134"/>
      <c r="G354" s="137"/>
      <c r="H354" s="137"/>
      <c r="I354" s="137"/>
      <c r="J354" s="137"/>
      <c r="K354" s="134"/>
      <c r="L354" s="138"/>
      <c r="M354" s="138"/>
      <c r="N354" s="138"/>
      <c r="O354" s="138"/>
      <c r="P354" s="138"/>
      <c r="Q354" s="138"/>
      <c r="R354" s="139"/>
      <c r="S354" s="138"/>
      <c r="T354" s="138"/>
      <c r="U354" s="138"/>
      <c r="V354" s="138"/>
      <c r="W354" s="138"/>
      <c r="X354" s="138"/>
      <c r="Y354" s="138"/>
      <c r="Z354" s="138"/>
      <c r="AA354" s="138"/>
      <c r="AB354" s="138"/>
      <c r="AC354" s="139"/>
      <c r="AD354" s="139"/>
      <c r="AE354" s="136"/>
    </row>
    <row r="355" spans="1:31" s="140" customFormat="1" x14ac:dyDescent="0.25">
      <c r="A355" s="135"/>
      <c r="B355" s="135"/>
      <c r="C355" s="136"/>
      <c r="D355" s="136"/>
      <c r="E355" s="134"/>
      <c r="F355" s="134"/>
      <c r="G355" s="137"/>
      <c r="H355" s="137"/>
      <c r="I355" s="137"/>
      <c r="J355" s="137"/>
      <c r="K355" s="134"/>
      <c r="L355" s="138"/>
      <c r="M355" s="138"/>
      <c r="N355" s="138"/>
      <c r="O355" s="138"/>
      <c r="P355" s="138"/>
      <c r="Q355" s="138"/>
      <c r="R355" s="139"/>
      <c r="S355" s="138"/>
      <c r="T355" s="138"/>
      <c r="U355" s="138"/>
      <c r="V355" s="138"/>
      <c r="W355" s="138"/>
      <c r="X355" s="138"/>
      <c r="Y355" s="138"/>
      <c r="Z355" s="138"/>
      <c r="AA355" s="138"/>
      <c r="AB355" s="138"/>
      <c r="AC355" s="139"/>
      <c r="AD355" s="139"/>
      <c r="AE355" s="136"/>
    </row>
    <row r="356" spans="1:31" s="140" customFormat="1" x14ac:dyDescent="0.25">
      <c r="A356" s="135"/>
      <c r="B356" s="135"/>
      <c r="C356" s="136"/>
      <c r="D356" s="136"/>
      <c r="E356" s="134"/>
      <c r="F356" s="134"/>
      <c r="G356" s="137"/>
      <c r="H356" s="137"/>
      <c r="I356" s="137"/>
      <c r="J356" s="137"/>
      <c r="K356" s="134"/>
      <c r="L356" s="138"/>
      <c r="M356" s="138"/>
      <c r="N356" s="138"/>
      <c r="O356" s="138"/>
      <c r="P356" s="138"/>
      <c r="Q356" s="138"/>
      <c r="R356" s="139"/>
      <c r="S356" s="138"/>
      <c r="T356" s="138"/>
      <c r="U356" s="138"/>
      <c r="V356" s="138"/>
      <c r="W356" s="138"/>
      <c r="X356" s="138"/>
      <c r="Y356" s="138"/>
      <c r="Z356" s="138"/>
      <c r="AA356" s="138"/>
      <c r="AB356" s="138"/>
      <c r="AC356" s="139"/>
      <c r="AD356" s="139"/>
      <c r="AE356" s="136"/>
    </row>
    <row r="357" spans="1:31" s="140" customFormat="1" x14ac:dyDescent="0.25">
      <c r="A357" s="135"/>
      <c r="B357" s="135"/>
      <c r="C357" s="136"/>
      <c r="D357" s="136"/>
      <c r="E357" s="134"/>
      <c r="F357" s="134"/>
      <c r="G357" s="137"/>
      <c r="H357" s="137"/>
      <c r="I357" s="137"/>
      <c r="J357" s="137"/>
      <c r="K357" s="134"/>
      <c r="L357" s="138"/>
      <c r="M357" s="138"/>
      <c r="N357" s="138"/>
      <c r="O357" s="138"/>
      <c r="P357" s="138"/>
      <c r="Q357" s="138"/>
      <c r="R357" s="139"/>
      <c r="S357" s="138"/>
      <c r="T357" s="138"/>
      <c r="U357" s="138"/>
      <c r="V357" s="138"/>
      <c r="W357" s="138"/>
      <c r="X357" s="138"/>
      <c r="Y357" s="138"/>
      <c r="Z357" s="138"/>
      <c r="AA357" s="138"/>
      <c r="AB357" s="138"/>
      <c r="AC357" s="139"/>
      <c r="AD357" s="139"/>
      <c r="AE357" s="136"/>
    </row>
    <row r="358" spans="1:31" s="140" customFormat="1" x14ac:dyDescent="0.25">
      <c r="A358" s="135"/>
      <c r="B358" s="135"/>
      <c r="C358" s="136"/>
      <c r="D358" s="136"/>
      <c r="E358" s="134"/>
      <c r="F358" s="134"/>
      <c r="G358" s="137"/>
      <c r="H358" s="137"/>
      <c r="I358" s="137"/>
      <c r="J358" s="137"/>
      <c r="K358" s="134"/>
      <c r="L358" s="138"/>
      <c r="M358" s="138"/>
      <c r="N358" s="138"/>
      <c r="O358" s="138"/>
      <c r="P358" s="138"/>
      <c r="Q358" s="138"/>
      <c r="R358" s="139"/>
      <c r="S358" s="138"/>
      <c r="T358" s="138"/>
      <c r="U358" s="138"/>
      <c r="V358" s="138"/>
      <c r="W358" s="138"/>
      <c r="X358" s="138"/>
      <c r="Y358" s="138"/>
      <c r="Z358" s="138"/>
      <c r="AA358" s="138"/>
      <c r="AB358" s="138"/>
      <c r="AC358" s="139"/>
      <c r="AD358" s="139"/>
      <c r="AE358" s="136"/>
    </row>
    <row r="359" spans="1:31" s="140" customFormat="1" x14ac:dyDescent="0.25">
      <c r="A359" s="135"/>
      <c r="B359" s="135"/>
      <c r="C359" s="136"/>
      <c r="D359" s="136"/>
      <c r="E359" s="134"/>
      <c r="F359" s="134"/>
      <c r="G359" s="137"/>
      <c r="H359" s="137"/>
      <c r="I359" s="137"/>
      <c r="J359" s="137"/>
      <c r="K359" s="134"/>
      <c r="L359" s="138"/>
      <c r="M359" s="138"/>
      <c r="N359" s="138"/>
      <c r="O359" s="138"/>
      <c r="P359" s="138"/>
      <c r="Q359" s="138"/>
      <c r="R359" s="139"/>
      <c r="S359" s="138"/>
      <c r="T359" s="138"/>
      <c r="U359" s="138"/>
      <c r="V359" s="138"/>
      <c r="W359" s="138"/>
      <c r="X359" s="138"/>
      <c r="Y359" s="138"/>
      <c r="Z359" s="138"/>
      <c r="AA359" s="138"/>
      <c r="AB359" s="138"/>
      <c r="AC359" s="139"/>
      <c r="AD359" s="139"/>
      <c r="AE359" s="136"/>
    </row>
    <row r="360" spans="1:31" s="140" customFormat="1" x14ac:dyDescent="0.25">
      <c r="A360" s="135"/>
      <c r="B360" s="135"/>
      <c r="C360" s="136"/>
      <c r="D360" s="136"/>
      <c r="E360" s="134"/>
      <c r="F360" s="134"/>
      <c r="G360" s="137"/>
      <c r="H360" s="137"/>
      <c r="I360" s="137"/>
      <c r="J360" s="137"/>
      <c r="K360" s="134"/>
      <c r="L360" s="138"/>
      <c r="M360" s="138"/>
      <c r="N360" s="138"/>
      <c r="O360" s="138"/>
      <c r="P360" s="138"/>
      <c r="Q360" s="138"/>
      <c r="R360" s="139"/>
      <c r="S360" s="138"/>
      <c r="T360" s="138"/>
      <c r="U360" s="138"/>
      <c r="V360" s="138"/>
      <c r="W360" s="138"/>
      <c r="X360" s="138"/>
      <c r="Y360" s="138"/>
      <c r="Z360" s="138"/>
      <c r="AA360" s="138"/>
      <c r="AB360" s="138"/>
      <c r="AC360" s="139"/>
      <c r="AD360" s="139"/>
      <c r="AE360" s="136"/>
    </row>
    <row r="361" spans="1:31" s="140" customFormat="1" x14ac:dyDescent="0.25">
      <c r="A361" s="135"/>
      <c r="B361" s="135"/>
      <c r="C361" s="136"/>
      <c r="D361" s="136"/>
      <c r="E361" s="134"/>
      <c r="F361" s="134"/>
      <c r="G361" s="137"/>
      <c r="H361" s="137"/>
      <c r="I361" s="137"/>
      <c r="J361" s="137"/>
      <c r="K361" s="134"/>
      <c r="L361" s="138"/>
      <c r="M361" s="138"/>
      <c r="N361" s="138"/>
      <c r="O361" s="138"/>
      <c r="P361" s="138"/>
      <c r="Q361" s="138"/>
      <c r="R361" s="139"/>
      <c r="S361" s="138"/>
      <c r="T361" s="138"/>
      <c r="U361" s="138"/>
      <c r="V361" s="138"/>
      <c r="W361" s="138"/>
      <c r="X361" s="138"/>
      <c r="Y361" s="138"/>
      <c r="Z361" s="138"/>
      <c r="AA361" s="138"/>
      <c r="AB361" s="138"/>
      <c r="AC361" s="139"/>
      <c r="AD361" s="139"/>
      <c r="AE361" s="136"/>
    </row>
    <row r="362" spans="1:31" s="140" customFormat="1" x14ac:dyDescent="0.25">
      <c r="A362" s="135"/>
      <c r="B362" s="135"/>
      <c r="C362" s="136"/>
      <c r="D362" s="136"/>
      <c r="E362" s="134"/>
      <c r="F362" s="134"/>
      <c r="G362" s="137"/>
      <c r="H362" s="137"/>
      <c r="I362" s="137"/>
      <c r="J362" s="137"/>
      <c r="K362" s="134"/>
      <c r="L362" s="138"/>
      <c r="M362" s="138"/>
      <c r="N362" s="138"/>
      <c r="O362" s="138"/>
      <c r="P362" s="138"/>
      <c r="Q362" s="138"/>
      <c r="R362" s="139"/>
      <c r="S362" s="138"/>
      <c r="T362" s="138"/>
      <c r="U362" s="138"/>
      <c r="V362" s="138"/>
      <c r="W362" s="138"/>
      <c r="X362" s="138"/>
      <c r="Y362" s="138"/>
      <c r="Z362" s="138"/>
      <c r="AA362" s="138"/>
      <c r="AB362" s="138"/>
      <c r="AC362" s="139"/>
      <c r="AD362" s="139"/>
      <c r="AE362" s="136"/>
    </row>
    <row r="363" spans="1:31" s="140" customFormat="1" x14ac:dyDescent="0.25">
      <c r="A363" s="135"/>
      <c r="B363" s="135"/>
      <c r="C363" s="136"/>
      <c r="D363" s="136"/>
      <c r="E363" s="134"/>
      <c r="F363" s="134"/>
      <c r="G363" s="137"/>
      <c r="H363" s="137"/>
      <c r="I363" s="137"/>
      <c r="J363" s="137"/>
      <c r="K363" s="134"/>
      <c r="L363" s="138"/>
      <c r="M363" s="138"/>
      <c r="N363" s="138"/>
      <c r="O363" s="138"/>
      <c r="P363" s="138"/>
      <c r="Q363" s="138"/>
      <c r="R363" s="139"/>
      <c r="S363" s="138"/>
      <c r="T363" s="138"/>
      <c r="U363" s="138"/>
      <c r="V363" s="138"/>
      <c r="W363" s="138"/>
      <c r="X363" s="138"/>
      <c r="Y363" s="138"/>
      <c r="Z363" s="138"/>
      <c r="AA363" s="138"/>
      <c r="AB363" s="138"/>
      <c r="AC363" s="139"/>
      <c r="AD363" s="139"/>
      <c r="AE363" s="136"/>
    </row>
    <row r="364" spans="1:31" s="140" customFormat="1" x14ac:dyDescent="0.25">
      <c r="A364" s="135"/>
      <c r="B364" s="135"/>
      <c r="C364" s="136"/>
      <c r="D364" s="136"/>
      <c r="E364" s="134"/>
      <c r="F364" s="134"/>
      <c r="G364" s="137"/>
      <c r="H364" s="137"/>
      <c r="I364" s="137"/>
      <c r="J364" s="137"/>
      <c r="K364" s="134"/>
      <c r="L364" s="138"/>
      <c r="M364" s="138"/>
      <c r="N364" s="138"/>
      <c r="O364" s="138"/>
      <c r="P364" s="138"/>
      <c r="Q364" s="138"/>
      <c r="R364" s="139"/>
      <c r="S364" s="138"/>
      <c r="T364" s="138"/>
      <c r="U364" s="138"/>
      <c r="V364" s="138"/>
      <c r="W364" s="138"/>
      <c r="X364" s="138"/>
      <c r="Y364" s="138"/>
      <c r="Z364" s="138"/>
      <c r="AA364" s="138"/>
      <c r="AB364" s="138"/>
      <c r="AC364" s="139"/>
      <c r="AD364" s="139"/>
      <c r="AE364" s="136"/>
    </row>
    <row r="365" spans="1:31" s="140" customFormat="1" x14ac:dyDescent="0.25">
      <c r="A365" s="135"/>
      <c r="B365" s="135"/>
      <c r="C365" s="136"/>
      <c r="D365" s="136"/>
      <c r="E365" s="134"/>
      <c r="F365" s="134"/>
      <c r="G365" s="137"/>
      <c r="H365" s="137"/>
      <c r="I365" s="137"/>
      <c r="J365" s="137"/>
      <c r="K365" s="134"/>
      <c r="L365" s="138"/>
      <c r="M365" s="138"/>
      <c r="N365" s="138"/>
      <c r="O365" s="138"/>
      <c r="P365" s="138"/>
      <c r="Q365" s="138"/>
      <c r="R365" s="139"/>
      <c r="S365" s="138"/>
      <c r="T365" s="138"/>
      <c r="U365" s="138"/>
      <c r="V365" s="138"/>
      <c r="W365" s="138"/>
      <c r="X365" s="138"/>
      <c r="Y365" s="138"/>
      <c r="Z365" s="138"/>
      <c r="AA365" s="138"/>
      <c r="AB365" s="138"/>
      <c r="AC365" s="139"/>
      <c r="AD365" s="139"/>
      <c r="AE365" s="136"/>
    </row>
    <row r="366" spans="1:31" s="140" customFormat="1" x14ac:dyDescent="0.25">
      <c r="A366" s="135"/>
      <c r="B366" s="135"/>
      <c r="C366" s="136"/>
      <c r="D366" s="136"/>
      <c r="E366" s="134"/>
      <c r="F366" s="134"/>
      <c r="G366" s="137"/>
      <c r="H366" s="137"/>
      <c r="I366" s="137"/>
      <c r="J366" s="137"/>
      <c r="K366" s="134"/>
      <c r="L366" s="138"/>
      <c r="M366" s="138"/>
      <c r="N366" s="138"/>
      <c r="O366" s="138"/>
      <c r="P366" s="138"/>
      <c r="Q366" s="138"/>
      <c r="R366" s="139"/>
      <c r="S366" s="138"/>
      <c r="T366" s="138"/>
      <c r="U366" s="138"/>
      <c r="V366" s="138"/>
      <c r="W366" s="138"/>
      <c r="X366" s="138"/>
      <c r="Y366" s="138"/>
      <c r="Z366" s="138"/>
      <c r="AA366" s="138"/>
      <c r="AB366" s="138"/>
      <c r="AC366" s="139"/>
      <c r="AD366" s="139"/>
      <c r="AE366" s="136"/>
    </row>
    <row r="367" spans="1:31" s="140" customFormat="1" x14ac:dyDescent="0.25">
      <c r="A367" s="135"/>
      <c r="B367" s="135"/>
      <c r="C367" s="136"/>
      <c r="D367" s="136"/>
      <c r="E367" s="134"/>
      <c r="F367" s="134"/>
      <c r="G367" s="137"/>
      <c r="H367" s="137"/>
      <c r="I367" s="137"/>
      <c r="J367" s="137"/>
      <c r="K367" s="134"/>
      <c r="L367" s="138"/>
      <c r="M367" s="138"/>
      <c r="N367" s="138"/>
      <c r="O367" s="138"/>
      <c r="P367" s="138"/>
      <c r="Q367" s="138"/>
      <c r="R367" s="139"/>
      <c r="S367" s="138"/>
      <c r="T367" s="138"/>
      <c r="U367" s="138"/>
      <c r="V367" s="138"/>
      <c r="W367" s="138"/>
      <c r="X367" s="138"/>
      <c r="Y367" s="138"/>
      <c r="Z367" s="138"/>
      <c r="AA367" s="138"/>
      <c r="AB367" s="138"/>
      <c r="AC367" s="139"/>
      <c r="AD367" s="139"/>
      <c r="AE367" s="136"/>
    </row>
    <row r="368" spans="1:31" s="140" customFormat="1" x14ac:dyDescent="0.25">
      <c r="A368" s="135"/>
      <c r="B368" s="135"/>
      <c r="C368" s="136"/>
      <c r="D368" s="136"/>
      <c r="E368" s="134"/>
      <c r="F368" s="134"/>
      <c r="G368" s="137"/>
      <c r="H368" s="137"/>
      <c r="I368" s="137"/>
      <c r="J368" s="137"/>
      <c r="K368" s="134"/>
      <c r="L368" s="138"/>
      <c r="M368" s="138"/>
      <c r="N368" s="138"/>
      <c r="O368" s="138"/>
      <c r="P368" s="138"/>
      <c r="Q368" s="138"/>
      <c r="R368" s="139"/>
      <c r="S368" s="138"/>
      <c r="T368" s="138"/>
      <c r="U368" s="138"/>
      <c r="V368" s="138"/>
      <c r="W368" s="138"/>
      <c r="X368" s="138"/>
      <c r="Y368" s="138"/>
      <c r="Z368" s="138"/>
      <c r="AA368" s="138"/>
      <c r="AB368" s="138"/>
      <c r="AC368" s="139"/>
      <c r="AD368" s="139"/>
      <c r="AE368" s="136"/>
    </row>
    <row r="369" spans="1:31" s="140" customFormat="1" x14ac:dyDescent="0.25">
      <c r="A369" s="135"/>
      <c r="B369" s="135"/>
      <c r="C369" s="136"/>
      <c r="D369" s="136"/>
      <c r="E369" s="134"/>
      <c r="F369" s="134"/>
      <c r="G369" s="137"/>
      <c r="H369" s="137"/>
      <c r="I369" s="137"/>
      <c r="J369" s="137"/>
      <c r="K369" s="134"/>
      <c r="L369" s="138"/>
      <c r="M369" s="138"/>
      <c r="N369" s="138"/>
      <c r="O369" s="138"/>
      <c r="P369" s="138"/>
      <c r="Q369" s="138"/>
      <c r="R369" s="139"/>
      <c r="S369" s="138"/>
      <c r="T369" s="138"/>
      <c r="U369" s="138"/>
      <c r="V369" s="138"/>
      <c r="W369" s="138"/>
      <c r="X369" s="138"/>
      <c r="Y369" s="138"/>
      <c r="Z369" s="138"/>
      <c r="AA369" s="138"/>
      <c r="AB369" s="138"/>
      <c r="AC369" s="139"/>
      <c r="AD369" s="139"/>
      <c r="AE369" s="136"/>
    </row>
    <row r="370" spans="1:31" s="140" customFormat="1" x14ac:dyDescent="0.25">
      <c r="A370" s="135"/>
      <c r="B370" s="135"/>
      <c r="C370" s="136"/>
      <c r="D370" s="136"/>
      <c r="E370" s="134"/>
      <c r="F370" s="134"/>
      <c r="G370" s="137"/>
      <c r="H370" s="137"/>
      <c r="I370" s="137"/>
      <c r="J370" s="137"/>
      <c r="K370" s="134"/>
      <c r="L370" s="138"/>
      <c r="M370" s="138"/>
      <c r="N370" s="138"/>
      <c r="O370" s="138"/>
      <c r="P370" s="138"/>
      <c r="Q370" s="138"/>
      <c r="R370" s="139"/>
      <c r="S370" s="138"/>
      <c r="T370" s="138"/>
      <c r="U370" s="138"/>
      <c r="V370" s="138"/>
      <c r="W370" s="138"/>
      <c r="X370" s="138"/>
      <c r="Y370" s="138"/>
      <c r="Z370" s="138"/>
      <c r="AA370" s="138"/>
      <c r="AB370" s="138"/>
      <c r="AC370" s="139"/>
      <c r="AD370" s="139"/>
      <c r="AE370" s="136"/>
    </row>
    <row r="371" spans="1:31" s="140" customFormat="1" x14ac:dyDescent="0.25">
      <c r="A371" s="135"/>
      <c r="B371" s="135"/>
      <c r="C371" s="136"/>
      <c r="D371" s="136"/>
      <c r="E371" s="134"/>
      <c r="F371" s="134"/>
      <c r="G371" s="137"/>
      <c r="H371" s="137"/>
      <c r="I371" s="137"/>
      <c r="J371" s="137"/>
      <c r="K371" s="134"/>
      <c r="L371" s="138"/>
      <c r="M371" s="138"/>
      <c r="N371" s="138"/>
      <c r="O371" s="138"/>
      <c r="P371" s="138"/>
      <c r="Q371" s="138"/>
      <c r="R371" s="139"/>
      <c r="S371" s="138"/>
      <c r="T371" s="138"/>
      <c r="U371" s="138"/>
      <c r="V371" s="138"/>
      <c r="W371" s="138"/>
      <c r="X371" s="138"/>
      <c r="Y371" s="138"/>
      <c r="Z371" s="138"/>
      <c r="AA371" s="138"/>
      <c r="AB371" s="138"/>
      <c r="AC371" s="139"/>
      <c r="AD371" s="139"/>
      <c r="AE371" s="136"/>
    </row>
    <row r="372" spans="1:31" s="140" customFormat="1" x14ac:dyDescent="0.25">
      <c r="A372" s="135"/>
      <c r="B372" s="135"/>
      <c r="C372" s="136"/>
      <c r="D372" s="136"/>
      <c r="E372" s="134"/>
      <c r="F372" s="134"/>
      <c r="G372" s="137"/>
      <c r="H372" s="137"/>
      <c r="I372" s="137"/>
      <c r="J372" s="137"/>
      <c r="K372" s="134"/>
      <c r="L372" s="138"/>
      <c r="M372" s="138"/>
      <c r="N372" s="138"/>
      <c r="O372" s="138"/>
      <c r="P372" s="138"/>
      <c r="Q372" s="138"/>
      <c r="R372" s="139"/>
      <c r="S372" s="138"/>
      <c r="T372" s="138"/>
      <c r="U372" s="138"/>
      <c r="V372" s="138"/>
      <c r="W372" s="138"/>
      <c r="X372" s="138"/>
      <c r="Y372" s="138"/>
      <c r="Z372" s="138"/>
      <c r="AA372" s="138"/>
      <c r="AB372" s="138"/>
      <c r="AC372" s="139"/>
      <c r="AD372" s="139"/>
      <c r="AE372" s="136"/>
    </row>
    <row r="373" spans="1:31" s="140" customFormat="1" x14ac:dyDescent="0.25">
      <c r="A373" s="135"/>
      <c r="B373" s="135"/>
      <c r="C373" s="136"/>
      <c r="D373" s="136"/>
      <c r="E373" s="134"/>
      <c r="F373" s="134"/>
      <c r="G373" s="137"/>
      <c r="H373" s="137"/>
      <c r="I373" s="137"/>
      <c r="J373" s="137"/>
      <c r="K373" s="134"/>
      <c r="L373" s="138"/>
      <c r="M373" s="138"/>
      <c r="N373" s="138"/>
      <c r="O373" s="138"/>
      <c r="P373" s="138"/>
      <c r="Q373" s="138"/>
      <c r="R373" s="139"/>
      <c r="S373" s="138"/>
      <c r="T373" s="138"/>
      <c r="U373" s="138"/>
      <c r="V373" s="138"/>
      <c r="W373" s="138"/>
      <c r="X373" s="138"/>
      <c r="Y373" s="138"/>
      <c r="Z373" s="138"/>
      <c r="AA373" s="138"/>
      <c r="AB373" s="138"/>
      <c r="AC373" s="139"/>
      <c r="AD373" s="139"/>
      <c r="AE373" s="136"/>
    </row>
    <row r="374" spans="1:31" s="140" customFormat="1" x14ac:dyDescent="0.25">
      <c r="A374" s="135"/>
      <c r="B374" s="135"/>
      <c r="C374" s="136"/>
      <c r="D374" s="136"/>
      <c r="E374" s="134"/>
      <c r="F374" s="134"/>
      <c r="G374" s="137"/>
      <c r="H374" s="137"/>
      <c r="I374" s="137"/>
      <c r="J374" s="137"/>
      <c r="K374" s="134"/>
      <c r="L374" s="138"/>
      <c r="M374" s="138"/>
      <c r="N374" s="138"/>
      <c r="O374" s="138"/>
      <c r="P374" s="138"/>
      <c r="Q374" s="138"/>
      <c r="R374" s="139"/>
      <c r="S374" s="138"/>
      <c r="T374" s="138"/>
      <c r="U374" s="138"/>
      <c r="V374" s="138"/>
      <c r="W374" s="138"/>
      <c r="X374" s="138"/>
      <c r="Y374" s="138"/>
      <c r="Z374" s="138"/>
      <c r="AA374" s="138"/>
      <c r="AB374" s="138"/>
      <c r="AC374" s="139"/>
      <c r="AD374" s="139"/>
      <c r="AE374" s="136"/>
    </row>
    <row r="375" spans="1:31" s="140" customFormat="1" x14ac:dyDescent="0.25">
      <c r="A375" s="135"/>
      <c r="B375" s="135"/>
      <c r="C375" s="136"/>
      <c r="D375" s="136"/>
      <c r="E375" s="134"/>
      <c r="F375" s="134"/>
      <c r="G375" s="137"/>
      <c r="H375" s="137"/>
      <c r="I375" s="137"/>
      <c r="J375" s="137"/>
      <c r="K375" s="134"/>
      <c r="L375" s="138"/>
      <c r="M375" s="138"/>
      <c r="N375" s="138"/>
      <c r="O375" s="138"/>
      <c r="P375" s="138"/>
      <c r="Q375" s="138"/>
      <c r="R375" s="139"/>
      <c r="S375" s="138"/>
      <c r="T375" s="138"/>
      <c r="U375" s="138"/>
      <c r="V375" s="138"/>
      <c r="W375" s="138"/>
      <c r="X375" s="138"/>
      <c r="Y375" s="138"/>
      <c r="Z375" s="138"/>
      <c r="AA375" s="138"/>
      <c r="AB375" s="138"/>
      <c r="AC375" s="139"/>
      <c r="AD375" s="139"/>
      <c r="AE375" s="136"/>
    </row>
    <row r="376" spans="1:31" s="140" customFormat="1" x14ac:dyDescent="0.25">
      <c r="A376" s="135"/>
      <c r="B376" s="135"/>
      <c r="C376" s="136"/>
      <c r="D376" s="136"/>
      <c r="E376" s="134"/>
      <c r="F376" s="134"/>
      <c r="G376" s="137"/>
      <c r="H376" s="137"/>
      <c r="I376" s="137"/>
      <c r="J376" s="137"/>
      <c r="K376" s="134"/>
      <c r="L376" s="138"/>
      <c r="M376" s="138"/>
      <c r="N376" s="138"/>
      <c r="O376" s="138"/>
      <c r="P376" s="138"/>
      <c r="Q376" s="138"/>
      <c r="R376" s="139"/>
      <c r="S376" s="138"/>
      <c r="T376" s="138"/>
      <c r="U376" s="138"/>
      <c r="V376" s="138"/>
      <c r="W376" s="138"/>
      <c r="X376" s="138"/>
      <c r="Y376" s="138"/>
      <c r="Z376" s="138"/>
      <c r="AA376" s="138"/>
      <c r="AB376" s="138"/>
      <c r="AC376" s="139"/>
      <c r="AD376" s="139"/>
      <c r="AE376" s="136"/>
    </row>
    <row r="377" spans="1:31" s="140" customFormat="1" x14ac:dyDescent="0.25">
      <c r="A377" s="135"/>
      <c r="B377" s="135"/>
      <c r="C377" s="136"/>
      <c r="D377" s="136"/>
      <c r="E377" s="134"/>
      <c r="F377" s="134"/>
      <c r="G377" s="137"/>
      <c r="H377" s="137"/>
      <c r="I377" s="137"/>
      <c r="J377" s="137"/>
      <c r="K377" s="134"/>
      <c r="L377" s="138"/>
      <c r="M377" s="138"/>
      <c r="N377" s="138"/>
      <c r="O377" s="138"/>
      <c r="P377" s="138"/>
      <c r="Q377" s="138"/>
      <c r="R377" s="139"/>
      <c r="S377" s="138"/>
      <c r="T377" s="138"/>
      <c r="U377" s="138"/>
      <c r="V377" s="138"/>
      <c r="W377" s="138"/>
      <c r="X377" s="138"/>
      <c r="Y377" s="138"/>
      <c r="Z377" s="138"/>
      <c r="AA377" s="138"/>
      <c r="AB377" s="138"/>
      <c r="AC377" s="139"/>
      <c r="AD377" s="139"/>
      <c r="AE377" s="136"/>
    </row>
    <row r="378" spans="1:31" s="140" customFormat="1" x14ac:dyDescent="0.25">
      <c r="A378" s="135"/>
      <c r="B378" s="135"/>
      <c r="C378" s="136"/>
      <c r="D378" s="136"/>
      <c r="E378" s="134"/>
      <c r="F378" s="134"/>
      <c r="G378" s="137"/>
      <c r="H378" s="137"/>
      <c r="I378" s="137"/>
      <c r="J378" s="137"/>
      <c r="K378" s="134"/>
      <c r="L378" s="138"/>
      <c r="M378" s="138"/>
      <c r="N378" s="138"/>
      <c r="O378" s="138"/>
      <c r="P378" s="138"/>
      <c r="Q378" s="138"/>
      <c r="R378" s="139"/>
      <c r="S378" s="138"/>
      <c r="T378" s="138"/>
      <c r="U378" s="138"/>
      <c r="V378" s="138"/>
      <c r="W378" s="138"/>
      <c r="X378" s="138"/>
      <c r="Y378" s="138"/>
      <c r="Z378" s="138"/>
      <c r="AA378" s="138"/>
      <c r="AB378" s="138"/>
      <c r="AC378" s="139"/>
      <c r="AD378" s="139"/>
      <c r="AE378" s="136"/>
    </row>
    <row r="379" spans="1:31" s="140" customFormat="1" x14ac:dyDescent="0.25">
      <c r="A379" s="135"/>
      <c r="B379" s="135"/>
      <c r="C379" s="136"/>
      <c r="D379" s="136"/>
      <c r="E379" s="134"/>
      <c r="F379" s="134"/>
      <c r="G379" s="137"/>
      <c r="H379" s="137"/>
      <c r="I379" s="137"/>
      <c r="J379" s="137"/>
      <c r="K379" s="134"/>
      <c r="L379" s="138"/>
      <c r="M379" s="138"/>
      <c r="N379" s="138"/>
      <c r="O379" s="138"/>
      <c r="P379" s="138"/>
      <c r="Q379" s="138"/>
      <c r="R379" s="139"/>
      <c r="S379" s="138"/>
      <c r="T379" s="138"/>
      <c r="U379" s="138"/>
      <c r="V379" s="138"/>
      <c r="W379" s="138"/>
      <c r="X379" s="138"/>
      <c r="Y379" s="138"/>
      <c r="Z379" s="138"/>
      <c r="AA379" s="138"/>
      <c r="AB379" s="138"/>
      <c r="AC379" s="139"/>
      <c r="AD379" s="139"/>
      <c r="AE379" s="136"/>
    </row>
    <row r="380" spans="1:31" s="140" customFormat="1" x14ac:dyDescent="0.25">
      <c r="A380" s="135"/>
      <c r="B380" s="135"/>
      <c r="C380" s="136"/>
      <c r="D380" s="136"/>
      <c r="E380" s="134"/>
      <c r="F380" s="134"/>
      <c r="G380" s="137"/>
      <c r="H380" s="137"/>
      <c r="I380" s="137"/>
      <c r="J380" s="137"/>
      <c r="K380" s="134"/>
      <c r="L380" s="138"/>
      <c r="M380" s="138"/>
      <c r="N380" s="138"/>
      <c r="O380" s="138"/>
      <c r="P380" s="138"/>
      <c r="Q380" s="138"/>
      <c r="R380" s="139"/>
      <c r="S380" s="138"/>
      <c r="T380" s="138"/>
      <c r="U380" s="138"/>
      <c r="V380" s="138"/>
      <c r="W380" s="138"/>
      <c r="X380" s="138"/>
      <c r="Y380" s="138"/>
      <c r="Z380" s="138"/>
      <c r="AA380" s="138"/>
      <c r="AB380" s="138"/>
      <c r="AC380" s="139"/>
      <c r="AD380" s="139"/>
      <c r="AE380" s="136"/>
    </row>
    <row r="381" spans="1:31" s="140" customFormat="1" x14ac:dyDescent="0.25">
      <c r="A381" s="135"/>
      <c r="B381" s="135"/>
      <c r="C381" s="136"/>
      <c r="D381" s="136"/>
      <c r="E381" s="134"/>
      <c r="F381" s="134"/>
      <c r="G381" s="137"/>
      <c r="H381" s="137"/>
      <c r="I381" s="137"/>
      <c r="J381" s="137"/>
      <c r="K381" s="134"/>
      <c r="L381" s="138"/>
      <c r="M381" s="138"/>
      <c r="N381" s="138"/>
      <c r="O381" s="138"/>
      <c r="P381" s="138"/>
      <c r="Q381" s="138"/>
      <c r="R381" s="139"/>
      <c r="S381" s="138"/>
      <c r="T381" s="138"/>
      <c r="U381" s="138"/>
      <c r="V381" s="138"/>
      <c r="W381" s="138"/>
      <c r="X381" s="138"/>
      <c r="Y381" s="138"/>
      <c r="Z381" s="138"/>
      <c r="AA381" s="138"/>
      <c r="AB381" s="138"/>
      <c r="AC381" s="139"/>
      <c r="AD381" s="139"/>
      <c r="AE381" s="136"/>
    </row>
    <row r="382" spans="1:31" s="140" customFormat="1" x14ac:dyDescent="0.25">
      <c r="A382" s="135"/>
      <c r="B382" s="135"/>
      <c r="C382" s="136"/>
      <c r="D382" s="136"/>
      <c r="E382" s="134"/>
      <c r="F382" s="134"/>
      <c r="G382" s="137"/>
      <c r="H382" s="137"/>
      <c r="I382" s="137"/>
      <c r="J382" s="137"/>
      <c r="K382" s="134"/>
      <c r="L382" s="138"/>
      <c r="M382" s="138"/>
      <c r="N382" s="138"/>
      <c r="O382" s="138"/>
      <c r="P382" s="138"/>
      <c r="Q382" s="138"/>
      <c r="R382" s="139"/>
      <c r="S382" s="138"/>
      <c r="T382" s="138"/>
      <c r="U382" s="138"/>
      <c r="V382" s="138"/>
      <c r="W382" s="138"/>
      <c r="X382" s="138"/>
      <c r="Y382" s="138"/>
      <c r="Z382" s="138"/>
      <c r="AA382" s="138"/>
      <c r="AB382" s="138"/>
      <c r="AC382" s="139"/>
      <c r="AD382" s="139"/>
      <c r="AE382" s="136"/>
    </row>
    <row r="383" spans="1:31" s="140" customFormat="1" x14ac:dyDescent="0.25">
      <c r="A383" s="135"/>
      <c r="B383" s="135"/>
      <c r="C383" s="136"/>
      <c r="D383" s="136"/>
      <c r="E383" s="134"/>
      <c r="F383" s="134"/>
      <c r="G383" s="137"/>
      <c r="H383" s="137"/>
      <c r="I383" s="137"/>
      <c r="J383" s="137"/>
      <c r="K383" s="134"/>
      <c r="L383" s="138"/>
      <c r="M383" s="138"/>
      <c r="N383" s="138"/>
      <c r="O383" s="138"/>
      <c r="P383" s="138"/>
      <c r="Q383" s="138"/>
      <c r="R383" s="139"/>
      <c r="S383" s="138"/>
      <c r="T383" s="138"/>
      <c r="U383" s="138"/>
      <c r="V383" s="138"/>
      <c r="W383" s="138"/>
      <c r="X383" s="138"/>
      <c r="Y383" s="138"/>
      <c r="Z383" s="138"/>
      <c r="AA383" s="138"/>
      <c r="AB383" s="138"/>
      <c r="AC383" s="139"/>
      <c r="AD383" s="139"/>
      <c r="AE383" s="136"/>
    </row>
    <row r="384" spans="1:31" s="140" customFormat="1" x14ac:dyDescent="0.25">
      <c r="A384" s="135"/>
      <c r="B384" s="135"/>
      <c r="C384" s="136"/>
      <c r="D384" s="136"/>
      <c r="E384" s="134"/>
      <c r="F384" s="134"/>
      <c r="G384" s="137"/>
      <c r="H384" s="137"/>
      <c r="I384" s="137"/>
      <c r="J384" s="137"/>
      <c r="K384" s="134"/>
      <c r="L384" s="138"/>
      <c r="M384" s="138"/>
      <c r="N384" s="138"/>
      <c r="O384" s="138"/>
      <c r="P384" s="138"/>
      <c r="Q384" s="138"/>
      <c r="R384" s="139"/>
      <c r="S384" s="138"/>
      <c r="T384" s="138"/>
      <c r="U384" s="138"/>
      <c r="V384" s="138"/>
      <c r="W384" s="138"/>
      <c r="X384" s="138"/>
      <c r="Y384" s="138"/>
      <c r="Z384" s="138"/>
      <c r="AA384" s="138"/>
      <c r="AB384" s="138"/>
      <c r="AC384" s="139"/>
      <c r="AD384" s="139"/>
      <c r="AE384" s="136"/>
    </row>
    <row r="385" spans="1:31" s="140" customFormat="1" x14ac:dyDescent="0.25">
      <c r="A385" s="135"/>
      <c r="B385" s="135"/>
      <c r="C385" s="136"/>
      <c r="D385" s="136"/>
      <c r="E385" s="134"/>
      <c r="F385" s="134"/>
      <c r="G385" s="137"/>
      <c r="H385" s="137"/>
      <c r="I385" s="137"/>
      <c r="J385" s="137"/>
      <c r="K385" s="134"/>
      <c r="L385" s="138"/>
      <c r="M385" s="138"/>
      <c r="N385" s="138"/>
      <c r="O385" s="138"/>
      <c r="P385" s="138"/>
      <c r="Q385" s="138"/>
      <c r="R385" s="139"/>
      <c r="S385" s="138"/>
      <c r="T385" s="138"/>
      <c r="U385" s="138"/>
      <c r="V385" s="138"/>
      <c r="W385" s="138"/>
      <c r="X385" s="138"/>
      <c r="Y385" s="138"/>
      <c r="Z385" s="138"/>
      <c r="AA385" s="138"/>
      <c r="AB385" s="138"/>
      <c r="AC385" s="139"/>
      <c r="AD385" s="139"/>
      <c r="AE385" s="136"/>
    </row>
    <row r="386" spans="1:31" s="140" customFormat="1" x14ac:dyDescent="0.25">
      <c r="A386" s="135"/>
      <c r="B386" s="135"/>
      <c r="C386" s="136"/>
      <c r="D386" s="136"/>
      <c r="E386" s="134"/>
      <c r="F386" s="134"/>
      <c r="G386" s="137"/>
      <c r="H386" s="137"/>
      <c r="I386" s="137"/>
      <c r="J386" s="137"/>
      <c r="K386" s="134"/>
      <c r="L386" s="138"/>
      <c r="M386" s="138"/>
      <c r="N386" s="138"/>
      <c r="O386" s="138"/>
      <c r="P386" s="138"/>
      <c r="Q386" s="138"/>
      <c r="R386" s="139"/>
      <c r="S386" s="138"/>
      <c r="T386" s="138"/>
      <c r="U386" s="138"/>
      <c r="V386" s="138"/>
      <c r="W386" s="138"/>
      <c r="X386" s="138"/>
      <c r="Y386" s="138"/>
      <c r="Z386" s="138"/>
      <c r="AA386" s="138"/>
      <c r="AB386" s="138"/>
      <c r="AC386" s="139"/>
      <c r="AD386" s="139"/>
      <c r="AE386" s="136"/>
    </row>
    <row r="387" spans="1:31" s="140" customFormat="1" x14ac:dyDescent="0.25">
      <c r="A387" s="135"/>
      <c r="B387" s="135"/>
      <c r="C387" s="136"/>
      <c r="D387" s="136"/>
      <c r="E387" s="134"/>
      <c r="F387" s="134"/>
      <c r="G387" s="137"/>
      <c r="H387" s="137"/>
      <c r="I387" s="137"/>
      <c r="J387" s="137"/>
      <c r="K387" s="134"/>
      <c r="L387" s="138"/>
      <c r="M387" s="138"/>
      <c r="N387" s="138"/>
      <c r="O387" s="138"/>
      <c r="P387" s="138"/>
      <c r="Q387" s="138"/>
      <c r="R387" s="139"/>
      <c r="S387" s="138"/>
      <c r="T387" s="138"/>
      <c r="U387" s="138"/>
      <c r="V387" s="138"/>
      <c r="W387" s="138"/>
      <c r="X387" s="138"/>
      <c r="Y387" s="138"/>
      <c r="Z387" s="138"/>
      <c r="AA387" s="138"/>
      <c r="AB387" s="138"/>
      <c r="AC387" s="139"/>
      <c r="AD387" s="139"/>
      <c r="AE387" s="136"/>
    </row>
    <row r="388" spans="1:31" s="140" customFormat="1" x14ac:dyDescent="0.25">
      <c r="A388" s="135"/>
      <c r="B388" s="135"/>
      <c r="C388" s="136"/>
      <c r="D388" s="136"/>
      <c r="E388" s="134"/>
      <c r="F388" s="134"/>
      <c r="G388" s="137"/>
      <c r="H388" s="137"/>
      <c r="I388" s="137"/>
      <c r="J388" s="137"/>
      <c r="K388" s="134"/>
      <c r="L388" s="138"/>
      <c r="M388" s="138"/>
      <c r="N388" s="138"/>
      <c r="O388" s="138"/>
      <c r="P388" s="138"/>
      <c r="Q388" s="138"/>
      <c r="R388" s="139"/>
      <c r="S388" s="138"/>
      <c r="T388" s="138"/>
      <c r="U388" s="138"/>
      <c r="V388" s="138"/>
      <c r="W388" s="138"/>
      <c r="X388" s="138"/>
      <c r="Y388" s="138"/>
      <c r="Z388" s="138"/>
      <c r="AA388" s="138"/>
      <c r="AB388" s="138"/>
      <c r="AC388" s="139"/>
      <c r="AD388" s="139"/>
      <c r="AE388" s="136"/>
    </row>
    <row r="389" spans="1:31" s="140" customFormat="1" x14ac:dyDescent="0.25">
      <c r="A389" s="135"/>
      <c r="B389" s="135"/>
      <c r="C389" s="136"/>
      <c r="D389" s="136"/>
      <c r="E389" s="134"/>
      <c r="F389" s="134"/>
      <c r="G389" s="137"/>
      <c r="H389" s="137"/>
      <c r="I389" s="137"/>
      <c r="J389" s="137"/>
      <c r="K389" s="134"/>
      <c r="L389" s="138"/>
      <c r="M389" s="138"/>
      <c r="N389" s="138"/>
      <c r="O389" s="138"/>
      <c r="P389" s="138"/>
      <c r="Q389" s="138"/>
      <c r="R389" s="139"/>
      <c r="S389" s="138"/>
      <c r="T389" s="138"/>
      <c r="U389" s="138"/>
      <c r="V389" s="138"/>
      <c r="W389" s="138"/>
      <c r="X389" s="138"/>
      <c r="Y389" s="138"/>
      <c r="Z389" s="138"/>
      <c r="AA389" s="138"/>
      <c r="AB389" s="138"/>
      <c r="AC389" s="139"/>
      <c r="AD389" s="139"/>
      <c r="AE389" s="136"/>
    </row>
    <row r="390" spans="1:31" s="140" customFormat="1" x14ac:dyDescent="0.25">
      <c r="A390" s="135"/>
      <c r="B390" s="135"/>
      <c r="C390" s="136"/>
      <c r="D390" s="136"/>
      <c r="E390" s="134"/>
      <c r="F390" s="134"/>
      <c r="G390" s="137"/>
      <c r="H390" s="137"/>
      <c r="I390" s="137"/>
      <c r="J390" s="137"/>
      <c r="K390" s="134"/>
      <c r="L390" s="138"/>
      <c r="M390" s="138"/>
      <c r="N390" s="138"/>
      <c r="O390" s="138"/>
      <c r="P390" s="138"/>
      <c r="Q390" s="138"/>
      <c r="R390" s="139"/>
      <c r="S390" s="138"/>
      <c r="T390" s="138"/>
      <c r="U390" s="138"/>
      <c r="V390" s="138"/>
      <c r="W390" s="138"/>
      <c r="X390" s="138"/>
      <c r="Y390" s="138"/>
      <c r="Z390" s="138"/>
      <c r="AA390" s="138"/>
      <c r="AB390" s="138"/>
      <c r="AC390" s="139"/>
      <c r="AD390" s="139"/>
      <c r="AE390" s="136"/>
    </row>
    <row r="391" spans="1:31" s="140" customFormat="1" x14ac:dyDescent="0.25">
      <c r="A391" s="135"/>
      <c r="B391" s="135"/>
      <c r="C391" s="136"/>
      <c r="D391" s="136"/>
      <c r="E391" s="134"/>
      <c r="F391" s="134"/>
      <c r="G391" s="137"/>
      <c r="H391" s="137"/>
      <c r="I391" s="137"/>
      <c r="J391" s="137"/>
      <c r="K391" s="134"/>
      <c r="L391" s="138"/>
      <c r="M391" s="138"/>
      <c r="N391" s="138"/>
      <c r="O391" s="138"/>
      <c r="P391" s="138"/>
      <c r="Q391" s="138"/>
      <c r="R391" s="139"/>
      <c r="S391" s="138"/>
      <c r="T391" s="138"/>
      <c r="U391" s="138"/>
      <c r="V391" s="138"/>
      <c r="W391" s="138"/>
      <c r="X391" s="138"/>
      <c r="Y391" s="138"/>
      <c r="Z391" s="138"/>
      <c r="AA391" s="138"/>
      <c r="AB391" s="138"/>
      <c r="AC391" s="139"/>
      <c r="AD391" s="139"/>
      <c r="AE391" s="136"/>
    </row>
    <row r="392" spans="1:31" s="140" customFormat="1" x14ac:dyDescent="0.25">
      <c r="A392" s="135"/>
      <c r="B392" s="135"/>
      <c r="C392" s="136"/>
      <c r="D392" s="136"/>
      <c r="E392" s="134"/>
      <c r="F392" s="134"/>
      <c r="G392" s="137"/>
      <c r="H392" s="137"/>
      <c r="I392" s="137"/>
      <c r="J392" s="137"/>
      <c r="K392" s="134"/>
      <c r="L392" s="138"/>
      <c r="M392" s="138"/>
      <c r="N392" s="138"/>
      <c r="O392" s="138"/>
      <c r="P392" s="138"/>
      <c r="Q392" s="138"/>
      <c r="R392" s="139"/>
      <c r="S392" s="138"/>
      <c r="T392" s="138"/>
      <c r="U392" s="138"/>
      <c r="V392" s="138"/>
      <c r="W392" s="138"/>
      <c r="X392" s="138"/>
      <c r="Y392" s="138"/>
      <c r="Z392" s="138"/>
      <c r="AA392" s="138"/>
      <c r="AB392" s="138"/>
      <c r="AC392" s="139"/>
      <c r="AD392" s="139"/>
      <c r="AE392" s="136"/>
    </row>
    <row r="393" spans="1:31" s="140" customFormat="1" x14ac:dyDescent="0.25">
      <c r="A393" s="135"/>
      <c r="B393" s="135"/>
      <c r="C393" s="136"/>
      <c r="D393" s="136"/>
      <c r="E393" s="134"/>
      <c r="F393" s="134"/>
      <c r="G393" s="137"/>
      <c r="H393" s="137"/>
      <c r="I393" s="137"/>
      <c r="J393" s="137"/>
      <c r="K393" s="134"/>
      <c r="L393" s="138"/>
      <c r="M393" s="138"/>
      <c r="N393" s="138"/>
      <c r="O393" s="138"/>
      <c r="P393" s="138"/>
      <c r="Q393" s="138"/>
      <c r="R393" s="139"/>
      <c r="S393" s="138"/>
      <c r="T393" s="138"/>
      <c r="U393" s="138"/>
      <c r="V393" s="138"/>
      <c r="W393" s="138"/>
      <c r="X393" s="138"/>
      <c r="Y393" s="138"/>
      <c r="Z393" s="138"/>
      <c r="AA393" s="138"/>
      <c r="AB393" s="138"/>
      <c r="AC393" s="139"/>
      <c r="AD393" s="139"/>
      <c r="AE393" s="136"/>
    </row>
    <row r="394" spans="1:31" s="140" customFormat="1" x14ac:dyDescent="0.25">
      <c r="A394" s="135"/>
      <c r="B394" s="135"/>
      <c r="C394" s="136"/>
      <c r="D394" s="136"/>
      <c r="E394" s="134"/>
      <c r="F394" s="134"/>
      <c r="G394" s="137"/>
      <c r="H394" s="137"/>
      <c r="I394" s="137"/>
      <c r="J394" s="137"/>
      <c r="K394" s="134"/>
      <c r="L394" s="138"/>
      <c r="M394" s="138"/>
      <c r="N394" s="138"/>
      <c r="O394" s="138"/>
      <c r="P394" s="138"/>
      <c r="Q394" s="138"/>
      <c r="R394" s="139"/>
      <c r="S394" s="138"/>
      <c r="T394" s="138"/>
      <c r="U394" s="138"/>
      <c r="V394" s="138"/>
      <c r="W394" s="138"/>
      <c r="X394" s="138"/>
      <c r="Y394" s="138"/>
      <c r="Z394" s="138"/>
      <c r="AA394" s="138"/>
      <c r="AB394" s="138"/>
      <c r="AC394" s="139"/>
      <c r="AD394" s="139"/>
      <c r="AE394" s="136"/>
    </row>
    <row r="395" spans="1:31" s="140" customFormat="1" x14ac:dyDescent="0.25">
      <c r="A395" s="135"/>
      <c r="B395" s="135"/>
      <c r="C395" s="136"/>
      <c r="D395" s="136"/>
      <c r="E395" s="134"/>
      <c r="F395" s="134"/>
      <c r="G395" s="137"/>
      <c r="H395" s="137"/>
      <c r="I395" s="137"/>
      <c r="J395" s="137"/>
      <c r="K395" s="134"/>
      <c r="L395" s="138"/>
      <c r="M395" s="138"/>
      <c r="N395" s="138"/>
      <c r="O395" s="138"/>
      <c r="P395" s="138"/>
      <c r="Q395" s="138"/>
      <c r="R395" s="139"/>
      <c r="S395" s="138"/>
      <c r="T395" s="138"/>
      <c r="U395" s="138"/>
      <c r="V395" s="138"/>
      <c r="W395" s="138"/>
      <c r="X395" s="138"/>
      <c r="Y395" s="138"/>
      <c r="Z395" s="138"/>
      <c r="AA395" s="138"/>
      <c r="AB395" s="138"/>
      <c r="AC395" s="139"/>
      <c r="AD395" s="139"/>
      <c r="AE395" s="136"/>
    </row>
    <row r="396" spans="1:31" s="140" customFormat="1" x14ac:dyDescent="0.25">
      <c r="A396" s="135"/>
      <c r="B396" s="135"/>
      <c r="C396" s="136"/>
      <c r="D396" s="136"/>
      <c r="E396" s="134"/>
      <c r="F396" s="134"/>
      <c r="G396" s="137"/>
      <c r="H396" s="137"/>
      <c r="I396" s="137"/>
      <c r="J396" s="137"/>
      <c r="K396" s="134"/>
      <c r="L396" s="138"/>
      <c r="M396" s="138"/>
      <c r="N396" s="138"/>
      <c r="O396" s="138"/>
      <c r="P396" s="138"/>
      <c r="Q396" s="138"/>
      <c r="R396" s="139"/>
      <c r="S396" s="138"/>
      <c r="T396" s="138"/>
      <c r="U396" s="138"/>
      <c r="V396" s="138"/>
      <c r="W396" s="138"/>
      <c r="X396" s="138"/>
      <c r="Y396" s="138"/>
      <c r="Z396" s="138"/>
      <c r="AA396" s="138"/>
      <c r="AB396" s="138"/>
      <c r="AC396" s="139"/>
      <c r="AD396" s="139"/>
      <c r="AE396" s="136"/>
    </row>
    <row r="397" spans="1:31" s="140" customFormat="1" x14ac:dyDescent="0.25">
      <c r="A397" s="135"/>
      <c r="B397" s="135"/>
      <c r="C397" s="136"/>
      <c r="D397" s="136"/>
      <c r="E397" s="134"/>
      <c r="F397" s="134"/>
      <c r="G397" s="137"/>
      <c r="H397" s="137"/>
      <c r="I397" s="137"/>
      <c r="J397" s="137"/>
      <c r="K397" s="134"/>
      <c r="L397" s="138"/>
      <c r="M397" s="138"/>
      <c r="N397" s="138"/>
      <c r="O397" s="138"/>
      <c r="P397" s="138"/>
      <c r="Q397" s="138"/>
      <c r="R397" s="139"/>
      <c r="S397" s="138"/>
      <c r="T397" s="138"/>
      <c r="U397" s="138"/>
      <c r="V397" s="138"/>
      <c r="W397" s="138"/>
      <c r="X397" s="138"/>
      <c r="Y397" s="138"/>
      <c r="Z397" s="138"/>
      <c r="AA397" s="138"/>
      <c r="AB397" s="138"/>
      <c r="AC397" s="139"/>
      <c r="AD397" s="139"/>
      <c r="AE397" s="136"/>
    </row>
    <row r="398" spans="1:31" s="140" customFormat="1" x14ac:dyDescent="0.25">
      <c r="A398" s="135"/>
      <c r="B398" s="135"/>
      <c r="C398" s="136"/>
      <c r="D398" s="136"/>
      <c r="E398" s="134"/>
      <c r="F398" s="134"/>
      <c r="G398" s="137"/>
      <c r="H398" s="137"/>
      <c r="I398" s="137"/>
      <c r="J398" s="137"/>
      <c r="K398" s="134"/>
      <c r="L398" s="138"/>
      <c r="M398" s="138"/>
      <c r="N398" s="138"/>
      <c r="O398" s="138"/>
      <c r="P398" s="138"/>
      <c r="Q398" s="138"/>
      <c r="R398" s="139"/>
      <c r="S398" s="138"/>
      <c r="T398" s="138"/>
      <c r="U398" s="138"/>
      <c r="V398" s="138"/>
      <c r="W398" s="138"/>
      <c r="X398" s="138"/>
      <c r="Y398" s="138"/>
      <c r="Z398" s="138"/>
      <c r="AA398" s="138"/>
      <c r="AB398" s="138"/>
      <c r="AC398" s="139"/>
      <c r="AD398" s="139"/>
      <c r="AE398" s="136"/>
    </row>
    <row r="399" spans="1:31" s="140" customFormat="1" x14ac:dyDescent="0.25">
      <c r="A399" s="135"/>
      <c r="B399" s="135"/>
      <c r="C399" s="136"/>
      <c r="D399" s="136"/>
      <c r="E399" s="134"/>
      <c r="F399" s="134"/>
      <c r="G399" s="137"/>
      <c r="H399" s="137"/>
      <c r="I399" s="137"/>
      <c r="J399" s="137"/>
      <c r="K399" s="134"/>
      <c r="L399" s="138"/>
      <c r="M399" s="138"/>
      <c r="N399" s="138"/>
      <c r="O399" s="138"/>
      <c r="P399" s="138"/>
      <c r="Q399" s="138"/>
      <c r="R399" s="139"/>
      <c r="S399" s="138"/>
      <c r="T399" s="138"/>
      <c r="U399" s="138"/>
      <c r="V399" s="138"/>
      <c r="W399" s="138"/>
      <c r="X399" s="138"/>
      <c r="Y399" s="138"/>
      <c r="Z399" s="138"/>
      <c r="AA399" s="138"/>
      <c r="AB399" s="138"/>
      <c r="AC399" s="139"/>
      <c r="AD399" s="139"/>
      <c r="AE399" s="136"/>
    </row>
    <row r="400" spans="1:31" s="140" customFormat="1" x14ac:dyDescent="0.25">
      <c r="A400" s="135"/>
      <c r="B400" s="135"/>
      <c r="C400" s="136"/>
      <c r="D400" s="136"/>
      <c r="E400" s="134"/>
      <c r="F400" s="134"/>
      <c r="G400" s="137"/>
      <c r="H400" s="137"/>
      <c r="I400" s="137"/>
      <c r="J400" s="137"/>
      <c r="K400" s="134"/>
      <c r="L400" s="138"/>
      <c r="M400" s="138"/>
      <c r="N400" s="138"/>
      <c r="O400" s="138"/>
      <c r="P400" s="138"/>
      <c r="Q400" s="138"/>
      <c r="R400" s="139"/>
      <c r="S400" s="138"/>
      <c r="T400" s="138"/>
      <c r="U400" s="138"/>
      <c r="V400" s="138"/>
      <c r="W400" s="138"/>
      <c r="X400" s="138"/>
      <c r="Y400" s="138"/>
      <c r="Z400" s="138"/>
      <c r="AA400" s="138"/>
      <c r="AB400" s="138"/>
      <c r="AC400" s="139"/>
      <c r="AD400" s="139"/>
      <c r="AE400" s="136"/>
    </row>
    <row r="401" spans="1:31" s="140" customFormat="1" x14ac:dyDescent="0.25">
      <c r="A401" s="135"/>
      <c r="B401" s="135"/>
      <c r="C401" s="136"/>
      <c r="D401" s="136"/>
      <c r="E401" s="134"/>
      <c r="F401" s="134"/>
      <c r="G401" s="137"/>
      <c r="H401" s="137"/>
      <c r="I401" s="137"/>
      <c r="J401" s="137"/>
      <c r="K401" s="134"/>
      <c r="L401" s="138"/>
      <c r="M401" s="138"/>
      <c r="N401" s="138"/>
      <c r="O401" s="138"/>
      <c r="P401" s="138"/>
      <c r="Q401" s="138"/>
      <c r="R401" s="139"/>
      <c r="S401" s="138"/>
      <c r="T401" s="138"/>
      <c r="U401" s="138"/>
      <c r="V401" s="138"/>
      <c r="W401" s="138"/>
      <c r="X401" s="138"/>
      <c r="Y401" s="138"/>
      <c r="Z401" s="138"/>
      <c r="AA401" s="138"/>
      <c r="AB401" s="138"/>
      <c r="AC401" s="139"/>
      <c r="AD401" s="139"/>
      <c r="AE401" s="136"/>
    </row>
    <row r="402" spans="1:31" s="140" customFormat="1" x14ac:dyDescent="0.25">
      <c r="A402" s="135"/>
      <c r="B402" s="135"/>
      <c r="C402" s="136"/>
      <c r="D402" s="136"/>
      <c r="E402" s="134"/>
      <c r="F402" s="134"/>
      <c r="G402" s="137"/>
      <c r="H402" s="137"/>
      <c r="I402" s="137"/>
      <c r="J402" s="137"/>
      <c r="K402" s="134"/>
      <c r="L402" s="138"/>
      <c r="M402" s="138"/>
      <c r="N402" s="138"/>
      <c r="O402" s="138"/>
      <c r="P402" s="138"/>
      <c r="Q402" s="138"/>
      <c r="R402" s="139"/>
      <c r="S402" s="138"/>
      <c r="T402" s="138"/>
      <c r="U402" s="138"/>
      <c r="V402" s="138"/>
      <c r="W402" s="138"/>
      <c r="X402" s="138"/>
      <c r="Y402" s="138"/>
      <c r="Z402" s="138"/>
      <c r="AA402" s="138"/>
      <c r="AB402" s="138"/>
      <c r="AC402" s="139"/>
      <c r="AD402" s="139"/>
      <c r="AE402" s="136"/>
    </row>
    <row r="403" spans="1:31" s="140" customFormat="1" x14ac:dyDescent="0.25">
      <c r="A403" s="135"/>
      <c r="B403" s="135"/>
      <c r="C403" s="136"/>
      <c r="D403" s="136"/>
      <c r="E403" s="134"/>
      <c r="F403" s="134"/>
      <c r="G403" s="137"/>
      <c r="H403" s="137"/>
      <c r="I403" s="137"/>
      <c r="J403" s="137"/>
      <c r="K403" s="134"/>
      <c r="L403" s="138"/>
      <c r="M403" s="138"/>
      <c r="N403" s="138"/>
      <c r="O403" s="138"/>
      <c r="P403" s="138"/>
      <c r="Q403" s="138"/>
      <c r="R403" s="139"/>
      <c r="S403" s="138"/>
      <c r="T403" s="138"/>
      <c r="U403" s="138"/>
      <c r="V403" s="138"/>
      <c r="W403" s="138"/>
      <c r="X403" s="138"/>
      <c r="Y403" s="138"/>
      <c r="Z403" s="138"/>
      <c r="AA403" s="138"/>
      <c r="AB403" s="138"/>
      <c r="AC403" s="139"/>
      <c r="AD403" s="139"/>
      <c r="AE403" s="136"/>
    </row>
    <row r="404" spans="1:31" s="140" customFormat="1" x14ac:dyDescent="0.25">
      <c r="A404" s="135"/>
      <c r="B404" s="135"/>
      <c r="C404" s="136"/>
      <c r="D404" s="136"/>
      <c r="E404" s="134"/>
      <c r="F404" s="134"/>
      <c r="G404" s="137"/>
      <c r="H404" s="137"/>
      <c r="I404" s="137"/>
      <c r="J404" s="137"/>
      <c r="K404" s="134"/>
      <c r="L404" s="138"/>
      <c r="M404" s="138"/>
      <c r="N404" s="138"/>
      <c r="O404" s="138"/>
      <c r="P404" s="138"/>
      <c r="Q404" s="138"/>
      <c r="R404" s="139"/>
      <c r="S404" s="138"/>
      <c r="T404" s="138"/>
      <c r="U404" s="138"/>
      <c r="V404" s="138"/>
      <c r="W404" s="138"/>
      <c r="X404" s="138"/>
      <c r="Y404" s="138"/>
      <c r="Z404" s="138"/>
      <c r="AA404" s="138"/>
      <c r="AB404" s="138"/>
      <c r="AC404" s="139"/>
      <c r="AD404" s="139"/>
      <c r="AE404" s="136"/>
    </row>
    <row r="405" spans="1:31" s="140" customFormat="1" x14ac:dyDescent="0.25">
      <c r="A405" s="135"/>
      <c r="B405" s="135"/>
      <c r="C405" s="136"/>
      <c r="D405" s="136"/>
      <c r="E405" s="134"/>
      <c r="F405" s="134"/>
      <c r="G405" s="137"/>
      <c r="H405" s="137"/>
      <c r="I405" s="137"/>
      <c r="J405" s="137"/>
      <c r="K405" s="134"/>
      <c r="L405" s="138"/>
      <c r="M405" s="138"/>
      <c r="N405" s="138"/>
      <c r="O405" s="138"/>
      <c r="P405" s="138"/>
      <c r="Q405" s="138"/>
      <c r="R405" s="139"/>
      <c r="S405" s="138"/>
      <c r="T405" s="138"/>
      <c r="U405" s="138"/>
      <c r="V405" s="138"/>
      <c r="W405" s="138"/>
      <c r="X405" s="138"/>
      <c r="Y405" s="138"/>
      <c r="Z405" s="138"/>
      <c r="AA405" s="138"/>
      <c r="AB405" s="138"/>
      <c r="AC405" s="139"/>
      <c r="AD405" s="139"/>
      <c r="AE405" s="136"/>
    </row>
    <row r="406" spans="1:31" s="140" customFormat="1" x14ac:dyDescent="0.25">
      <c r="A406" s="135"/>
      <c r="B406" s="135"/>
      <c r="C406" s="136"/>
      <c r="D406" s="136"/>
      <c r="E406" s="134"/>
      <c r="F406" s="134"/>
      <c r="G406" s="137"/>
      <c r="H406" s="137"/>
      <c r="I406" s="137"/>
      <c r="J406" s="137"/>
      <c r="K406" s="134"/>
      <c r="L406" s="138"/>
      <c r="M406" s="138"/>
      <c r="N406" s="138"/>
      <c r="O406" s="138"/>
      <c r="P406" s="138"/>
      <c r="Q406" s="138"/>
      <c r="R406" s="139"/>
      <c r="S406" s="138"/>
      <c r="T406" s="138"/>
      <c r="U406" s="138"/>
      <c r="V406" s="138"/>
      <c r="W406" s="138"/>
      <c r="X406" s="138"/>
      <c r="Y406" s="138"/>
      <c r="Z406" s="138"/>
      <c r="AA406" s="138"/>
      <c r="AB406" s="138"/>
      <c r="AC406" s="139"/>
      <c r="AD406" s="139"/>
      <c r="AE406" s="136"/>
    </row>
    <row r="407" spans="1:31" s="140" customFormat="1" x14ac:dyDescent="0.25">
      <c r="A407" s="135"/>
      <c r="B407" s="135"/>
      <c r="C407" s="136"/>
      <c r="D407" s="136"/>
      <c r="E407" s="134"/>
      <c r="F407" s="134"/>
      <c r="G407" s="137"/>
      <c r="H407" s="137"/>
      <c r="I407" s="137"/>
      <c r="J407" s="137"/>
      <c r="K407" s="134"/>
      <c r="L407" s="138"/>
      <c r="M407" s="138"/>
      <c r="N407" s="138"/>
      <c r="O407" s="138"/>
      <c r="P407" s="138"/>
      <c r="Q407" s="138"/>
      <c r="R407" s="139"/>
      <c r="S407" s="138"/>
      <c r="T407" s="138"/>
      <c r="U407" s="138"/>
      <c r="V407" s="138"/>
      <c r="W407" s="138"/>
      <c r="X407" s="138"/>
      <c r="Y407" s="138"/>
      <c r="Z407" s="138"/>
      <c r="AA407" s="138"/>
      <c r="AB407" s="138"/>
      <c r="AC407" s="139"/>
      <c r="AD407" s="139"/>
      <c r="AE407" s="136"/>
    </row>
    <row r="408" spans="1:31" s="140" customFormat="1" x14ac:dyDescent="0.25">
      <c r="A408" s="135"/>
      <c r="B408" s="135"/>
      <c r="C408" s="136"/>
      <c r="D408" s="136"/>
      <c r="E408" s="134"/>
      <c r="F408" s="134"/>
      <c r="G408" s="137"/>
      <c r="H408" s="137"/>
      <c r="I408" s="137"/>
      <c r="J408" s="137"/>
      <c r="K408" s="134"/>
      <c r="L408" s="138"/>
      <c r="M408" s="138"/>
      <c r="N408" s="138"/>
      <c r="O408" s="138"/>
      <c r="P408" s="138"/>
      <c r="Q408" s="138"/>
      <c r="R408" s="139"/>
      <c r="S408" s="138"/>
      <c r="T408" s="138"/>
      <c r="U408" s="138"/>
      <c r="V408" s="138"/>
      <c r="W408" s="138"/>
      <c r="X408" s="138"/>
      <c r="Y408" s="138"/>
      <c r="Z408" s="138"/>
      <c r="AA408" s="138"/>
      <c r="AB408" s="138"/>
      <c r="AC408" s="139"/>
      <c r="AD408" s="139"/>
      <c r="AE408" s="136"/>
    </row>
    <row r="409" spans="1:31" s="140" customFormat="1" x14ac:dyDescent="0.25">
      <c r="A409" s="135"/>
      <c r="B409" s="135"/>
      <c r="C409" s="136"/>
      <c r="D409" s="136"/>
      <c r="E409" s="134"/>
      <c r="F409" s="134"/>
      <c r="G409" s="137"/>
      <c r="H409" s="137"/>
      <c r="I409" s="137"/>
      <c r="J409" s="137"/>
      <c r="K409" s="134"/>
      <c r="L409" s="138"/>
      <c r="M409" s="138"/>
      <c r="N409" s="138"/>
      <c r="O409" s="138"/>
      <c r="P409" s="138"/>
      <c r="Q409" s="138"/>
      <c r="R409" s="139"/>
      <c r="S409" s="138"/>
      <c r="T409" s="138"/>
      <c r="U409" s="138"/>
      <c r="V409" s="138"/>
      <c r="W409" s="138"/>
      <c r="X409" s="138"/>
      <c r="Y409" s="138"/>
      <c r="Z409" s="138"/>
      <c r="AA409" s="138"/>
      <c r="AB409" s="138"/>
      <c r="AC409" s="139"/>
      <c r="AD409" s="139"/>
      <c r="AE409" s="136"/>
    </row>
    <row r="410" spans="1:31" s="140" customFormat="1" x14ac:dyDescent="0.25">
      <c r="A410" s="135"/>
      <c r="B410" s="135"/>
      <c r="C410" s="136"/>
      <c r="D410" s="136"/>
      <c r="E410" s="134"/>
      <c r="F410" s="134"/>
      <c r="G410" s="137"/>
      <c r="H410" s="137"/>
      <c r="I410" s="137"/>
      <c r="J410" s="137"/>
      <c r="K410" s="134"/>
      <c r="L410" s="138"/>
      <c r="M410" s="138"/>
      <c r="N410" s="138"/>
      <c r="O410" s="138"/>
      <c r="P410" s="138"/>
      <c r="Q410" s="138"/>
      <c r="R410" s="139"/>
      <c r="S410" s="138"/>
      <c r="T410" s="138"/>
      <c r="U410" s="138"/>
      <c r="V410" s="138"/>
      <c r="W410" s="138"/>
      <c r="X410" s="138"/>
      <c r="Y410" s="138"/>
      <c r="Z410" s="138"/>
      <c r="AA410" s="138"/>
      <c r="AB410" s="138"/>
      <c r="AC410" s="139"/>
      <c r="AD410" s="139"/>
      <c r="AE410" s="136"/>
    </row>
    <row r="411" spans="1:31" s="140" customFormat="1" x14ac:dyDescent="0.25">
      <c r="A411" s="135"/>
      <c r="B411" s="135"/>
      <c r="C411" s="136"/>
      <c r="D411" s="136"/>
      <c r="E411" s="134"/>
      <c r="F411" s="134"/>
      <c r="G411" s="137"/>
      <c r="H411" s="137"/>
      <c r="I411" s="137"/>
      <c r="J411" s="137"/>
      <c r="K411" s="134"/>
      <c r="L411" s="138"/>
      <c r="M411" s="138"/>
      <c r="N411" s="138"/>
      <c r="O411" s="138"/>
      <c r="P411" s="138"/>
      <c r="Q411" s="138"/>
      <c r="R411" s="139"/>
      <c r="S411" s="138"/>
      <c r="T411" s="138"/>
      <c r="U411" s="138"/>
      <c r="V411" s="138"/>
      <c r="W411" s="138"/>
      <c r="X411" s="138"/>
      <c r="Y411" s="138"/>
      <c r="Z411" s="138"/>
      <c r="AA411" s="138"/>
      <c r="AB411" s="138"/>
      <c r="AC411" s="139"/>
      <c r="AD411" s="139"/>
      <c r="AE411" s="136"/>
    </row>
    <row r="412" spans="1:31" s="140" customFormat="1" x14ac:dyDescent="0.25">
      <c r="A412" s="135"/>
      <c r="B412" s="135"/>
      <c r="C412" s="136"/>
      <c r="D412" s="136"/>
      <c r="E412" s="134"/>
      <c r="F412" s="134"/>
      <c r="G412" s="137"/>
      <c r="H412" s="137"/>
      <c r="I412" s="137"/>
      <c r="J412" s="137"/>
      <c r="K412" s="134"/>
      <c r="L412" s="138"/>
      <c r="M412" s="138"/>
      <c r="N412" s="138"/>
      <c r="O412" s="138"/>
      <c r="P412" s="138"/>
      <c r="Q412" s="138"/>
      <c r="R412" s="139"/>
      <c r="S412" s="138"/>
      <c r="T412" s="138"/>
      <c r="U412" s="138"/>
      <c r="V412" s="138"/>
      <c r="W412" s="138"/>
      <c r="X412" s="138"/>
      <c r="Y412" s="138"/>
      <c r="Z412" s="138"/>
      <c r="AA412" s="138"/>
      <c r="AB412" s="138"/>
      <c r="AC412" s="139"/>
      <c r="AD412" s="139"/>
      <c r="AE412" s="136"/>
    </row>
    <row r="413" spans="1:31" s="140" customFormat="1" x14ac:dyDescent="0.25">
      <c r="A413" s="135"/>
      <c r="B413" s="135"/>
      <c r="C413" s="136"/>
      <c r="D413" s="136"/>
      <c r="E413" s="134"/>
      <c r="F413" s="134"/>
      <c r="G413" s="137"/>
      <c r="H413" s="137"/>
      <c r="I413" s="137"/>
      <c r="J413" s="137"/>
      <c r="K413" s="134"/>
      <c r="L413" s="138"/>
      <c r="M413" s="138"/>
      <c r="N413" s="138"/>
      <c r="O413" s="138"/>
      <c r="P413" s="138"/>
      <c r="Q413" s="138"/>
      <c r="R413" s="139"/>
      <c r="S413" s="138"/>
      <c r="T413" s="138"/>
      <c r="U413" s="138"/>
      <c r="V413" s="138"/>
      <c r="W413" s="138"/>
      <c r="X413" s="138"/>
      <c r="Y413" s="138"/>
      <c r="Z413" s="138"/>
      <c r="AA413" s="138"/>
      <c r="AB413" s="138"/>
      <c r="AC413" s="139"/>
      <c r="AD413" s="139"/>
      <c r="AE413" s="136"/>
    </row>
    <row r="414" spans="1:31" s="140" customFormat="1" x14ac:dyDescent="0.25">
      <c r="A414" s="135"/>
      <c r="B414" s="135"/>
      <c r="C414" s="136"/>
      <c r="D414" s="136"/>
      <c r="E414" s="134"/>
      <c r="F414" s="134"/>
      <c r="G414" s="137"/>
      <c r="H414" s="137"/>
      <c r="I414" s="137"/>
      <c r="J414" s="137"/>
      <c r="K414" s="134"/>
      <c r="L414" s="138"/>
      <c r="M414" s="138"/>
      <c r="N414" s="138"/>
      <c r="O414" s="138"/>
      <c r="P414" s="138"/>
      <c r="Q414" s="138"/>
      <c r="R414" s="139"/>
      <c r="S414" s="138"/>
      <c r="T414" s="138"/>
      <c r="U414" s="138"/>
      <c r="V414" s="138"/>
      <c r="W414" s="138"/>
      <c r="X414" s="138"/>
      <c r="Y414" s="138"/>
      <c r="Z414" s="138"/>
      <c r="AA414" s="138"/>
      <c r="AB414" s="138"/>
      <c r="AC414" s="139"/>
      <c r="AD414" s="139"/>
      <c r="AE414" s="136"/>
    </row>
    <row r="415" spans="1:31" s="140" customFormat="1" x14ac:dyDescent="0.25">
      <c r="A415" s="135"/>
      <c r="B415" s="135"/>
      <c r="C415" s="136"/>
      <c r="D415" s="136"/>
      <c r="E415" s="134"/>
      <c r="F415" s="134"/>
      <c r="G415" s="137"/>
      <c r="H415" s="137"/>
      <c r="I415" s="137"/>
      <c r="J415" s="137"/>
      <c r="K415" s="134"/>
      <c r="L415" s="138"/>
      <c r="M415" s="138"/>
      <c r="N415" s="138"/>
      <c r="O415" s="138"/>
      <c r="P415" s="138"/>
      <c r="Q415" s="138"/>
      <c r="R415" s="139"/>
      <c r="S415" s="138"/>
      <c r="T415" s="138"/>
      <c r="U415" s="138"/>
      <c r="V415" s="138"/>
      <c r="W415" s="138"/>
      <c r="X415" s="138"/>
      <c r="Y415" s="138"/>
      <c r="Z415" s="138"/>
      <c r="AA415" s="138"/>
      <c r="AB415" s="138"/>
      <c r="AC415" s="139"/>
      <c r="AD415" s="139"/>
      <c r="AE415" s="136"/>
    </row>
    <row r="416" spans="1:31" s="140" customFormat="1" x14ac:dyDescent="0.25">
      <c r="A416" s="135"/>
      <c r="B416" s="135"/>
      <c r="C416" s="136"/>
      <c r="D416" s="136"/>
      <c r="E416" s="134"/>
      <c r="F416" s="134"/>
      <c r="G416" s="137"/>
      <c r="H416" s="137"/>
      <c r="I416" s="137"/>
      <c r="J416" s="137"/>
      <c r="K416" s="134"/>
      <c r="L416" s="138"/>
      <c r="M416" s="138"/>
      <c r="N416" s="138"/>
      <c r="O416" s="138"/>
      <c r="P416" s="138"/>
      <c r="Q416" s="138"/>
      <c r="R416" s="139"/>
      <c r="S416" s="138"/>
      <c r="T416" s="138"/>
      <c r="U416" s="138"/>
      <c r="V416" s="138"/>
      <c r="W416" s="138"/>
      <c r="X416" s="138"/>
      <c r="Y416" s="138"/>
      <c r="Z416" s="138"/>
      <c r="AA416" s="138"/>
      <c r="AB416" s="138"/>
      <c r="AC416" s="139"/>
      <c r="AD416" s="139"/>
      <c r="AE416" s="136"/>
    </row>
    <row r="417" spans="1:31" s="140" customFormat="1" x14ac:dyDescent="0.25">
      <c r="A417" s="135"/>
      <c r="B417" s="135"/>
      <c r="C417" s="136"/>
      <c r="D417" s="136"/>
      <c r="E417" s="134"/>
      <c r="F417" s="134"/>
      <c r="G417" s="137"/>
      <c r="H417" s="137"/>
      <c r="I417" s="137"/>
      <c r="J417" s="137"/>
      <c r="K417" s="134"/>
      <c r="L417" s="138"/>
      <c r="M417" s="138"/>
      <c r="N417" s="138"/>
      <c r="O417" s="138"/>
      <c r="P417" s="138"/>
      <c r="Q417" s="138"/>
      <c r="R417" s="139"/>
      <c r="S417" s="138"/>
      <c r="T417" s="138"/>
      <c r="U417" s="138"/>
      <c r="V417" s="138"/>
      <c r="W417" s="138"/>
      <c r="X417" s="138"/>
      <c r="Y417" s="138"/>
      <c r="Z417" s="138"/>
      <c r="AA417" s="138"/>
      <c r="AB417" s="138"/>
      <c r="AC417" s="139"/>
      <c r="AD417" s="139"/>
      <c r="AE417" s="136"/>
    </row>
    <row r="418" spans="1:31" s="140" customFormat="1" x14ac:dyDescent="0.25">
      <c r="A418" s="135"/>
      <c r="B418" s="135"/>
      <c r="C418" s="136"/>
      <c r="D418" s="136"/>
      <c r="E418" s="134"/>
      <c r="F418" s="134"/>
      <c r="G418" s="137"/>
      <c r="H418" s="137"/>
      <c r="I418" s="137"/>
      <c r="J418" s="137"/>
      <c r="K418" s="134"/>
      <c r="L418" s="138"/>
      <c r="M418" s="138"/>
      <c r="N418" s="138"/>
      <c r="O418" s="138"/>
      <c r="P418" s="138"/>
      <c r="Q418" s="138"/>
      <c r="R418" s="139"/>
      <c r="S418" s="138"/>
      <c r="T418" s="138"/>
      <c r="U418" s="138"/>
      <c r="V418" s="138"/>
      <c r="W418" s="138"/>
      <c r="X418" s="138"/>
      <c r="Y418" s="138"/>
      <c r="Z418" s="138"/>
      <c r="AA418" s="138"/>
      <c r="AB418" s="138"/>
      <c r="AC418" s="139"/>
      <c r="AD418" s="139"/>
      <c r="AE418" s="136"/>
    </row>
    <row r="419" spans="1:31" s="140" customFormat="1" x14ac:dyDescent="0.25">
      <c r="A419" s="135"/>
      <c r="B419" s="135"/>
      <c r="C419" s="136"/>
      <c r="D419" s="136"/>
      <c r="E419" s="134"/>
      <c r="F419" s="134"/>
      <c r="G419" s="137"/>
      <c r="H419" s="137"/>
      <c r="I419" s="137"/>
      <c r="J419" s="137"/>
      <c r="K419" s="134"/>
      <c r="L419" s="138"/>
      <c r="M419" s="138"/>
      <c r="N419" s="138"/>
      <c r="O419" s="138"/>
      <c r="P419" s="138"/>
      <c r="Q419" s="138"/>
      <c r="R419" s="139"/>
      <c r="S419" s="138"/>
      <c r="T419" s="138"/>
      <c r="U419" s="138"/>
      <c r="V419" s="138"/>
      <c r="W419" s="138"/>
      <c r="X419" s="138"/>
      <c r="Y419" s="138"/>
      <c r="Z419" s="138"/>
      <c r="AA419" s="138"/>
      <c r="AB419" s="138"/>
      <c r="AC419" s="139"/>
      <c r="AD419" s="139"/>
      <c r="AE419" s="136"/>
    </row>
    <row r="420" spans="1:31" s="140" customFormat="1" x14ac:dyDescent="0.25">
      <c r="A420" s="135"/>
      <c r="B420" s="135"/>
      <c r="C420" s="136"/>
      <c r="D420" s="136"/>
      <c r="E420" s="134"/>
      <c r="F420" s="134"/>
      <c r="G420" s="137"/>
      <c r="H420" s="137"/>
      <c r="I420" s="137"/>
      <c r="J420" s="137"/>
      <c r="K420" s="134"/>
      <c r="L420" s="138"/>
      <c r="M420" s="138"/>
      <c r="N420" s="138"/>
      <c r="O420" s="138"/>
      <c r="P420" s="138"/>
      <c r="Q420" s="138"/>
      <c r="R420" s="139"/>
      <c r="S420" s="138"/>
      <c r="T420" s="138"/>
      <c r="U420" s="138"/>
      <c r="V420" s="138"/>
      <c r="W420" s="138"/>
      <c r="X420" s="138"/>
      <c r="Y420" s="138"/>
      <c r="Z420" s="138"/>
      <c r="AA420" s="138"/>
      <c r="AB420" s="138"/>
      <c r="AC420" s="139"/>
      <c r="AD420" s="139"/>
      <c r="AE420" s="136"/>
    </row>
    <row r="421" spans="1:31" s="140" customFormat="1" x14ac:dyDescent="0.25">
      <c r="A421" s="135"/>
      <c r="B421" s="135"/>
      <c r="C421" s="136"/>
      <c r="D421" s="136"/>
      <c r="E421" s="134"/>
      <c r="F421" s="134"/>
      <c r="G421" s="137"/>
      <c r="H421" s="137"/>
      <c r="I421" s="137"/>
      <c r="J421" s="137"/>
      <c r="K421" s="134"/>
      <c r="L421" s="138"/>
      <c r="M421" s="138"/>
      <c r="N421" s="138"/>
      <c r="O421" s="138"/>
      <c r="P421" s="138"/>
      <c r="Q421" s="138"/>
      <c r="R421" s="139"/>
      <c r="S421" s="138"/>
      <c r="T421" s="138"/>
      <c r="U421" s="138"/>
      <c r="V421" s="138"/>
      <c r="W421" s="138"/>
      <c r="X421" s="138"/>
      <c r="Y421" s="138"/>
      <c r="Z421" s="138"/>
      <c r="AA421" s="138"/>
      <c r="AB421" s="138"/>
      <c r="AC421" s="139"/>
      <c r="AD421" s="139"/>
      <c r="AE421" s="136"/>
    </row>
    <row r="422" spans="1:31" s="140" customFormat="1" x14ac:dyDescent="0.25">
      <c r="A422" s="135"/>
      <c r="B422" s="135"/>
      <c r="C422" s="136"/>
      <c r="D422" s="136"/>
      <c r="E422" s="134"/>
      <c r="F422" s="134"/>
      <c r="G422" s="137"/>
      <c r="H422" s="137"/>
      <c r="I422" s="137"/>
      <c r="J422" s="137"/>
      <c r="K422" s="134"/>
      <c r="L422" s="138"/>
      <c r="M422" s="138"/>
      <c r="N422" s="138"/>
      <c r="O422" s="138"/>
      <c r="P422" s="138"/>
      <c r="Q422" s="138"/>
      <c r="R422" s="139"/>
      <c r="S422" s="138"/>
      <c r="T422" s="138"/>
      <c r="U422" s="138"/>
      <c r="V422" s="138"/>
      <c r="W422" s="138"/>
      <c r="X422" s="138"/>
      <c r="Y422" s="138"/>
      <c r="Z422" s="138"/>
      <c r="AA422" s="138"/>
      <c r="AB422" s="138"/>
      <c r="AC422" s="139"/>
      <c r="AD422" s="139"/>
      <c r="AE422" s="136"/>
    </row>
    <row r="423" spans="1:31" s="140" customFormat="1" x14ac:dyDescent="0.25">
      <c r="A423" s="135"/>
      <c r="B423" s="135"/>
      <c r="C423" s="136"/>
      <c r="D423" s="136"/>
      <c r="E423" s="134"/>
      <c r="F423" s="134"/>
      <c r="G423" s="137"/>
      <c r="H423" s="137"/>
      <c r="I423" s="137"/>
      <c r="J423" s="137"/>
      <c r="K423" s="134"/>
      <c r="L423" s="138"/>
      <c r="M423" s="138"/>
      <c r="N423" s="138"/>
      <c r="O423" s="138"/>
      <c r="P423" s="138"/>
      <c r="Q423" s="138"/>
      <c r="R423" s="139"/>
      <c r="S423" s="138"/>
      <c r="T423" s="138"/>
      <c r="U423" s="138"/>
      <c r="V423" s="138"/>
      <c r="W423" s="138"/>
      <c r="X423" s="138"/>
      <c r="Y423" s="138"/>
      <c r="Z423" s="138"/>
      <c r="AA423" s="138"/>
      <c r="AB423" s="138"/>
      <c r="AC423" s="139"/>
      <c r="AD423" s="139"/>
      <c r="AE423" s="136"/>
    </row>
    <row r="424" spans="1:31" s="140" customFormat="1" x14ac:dyDescent="0.25">
      <c r="A424" s="135"/>
      <c r="B424" s="135"/>
      <c r="C424" s="136"/>
      <c r="D424" s="136"/>
      <c r="E424" s="134"/>
      <c r="F424" s="134"/>
      <c r="G424" s="137"/>
      <c r="H424" s="137"/>
      <c r="I424" s="137"/>
      <c r="J424" s="137"/>
      <c r="K424" s="134"/>
      <c r="L424" s="138"/>
      <c r="M424" s="138"/>
      <c r="N424" s="138"/>
      <c r="O424" s="138"/>
      <c r="P424" s="138"/>
      <c r="Q424" s="138"/>
      <c r="R424" s="139"/>
      <c r="S424" s="138"/>
      <c r="T424" s="138"/>
      <c r="U424" s="138"/>
      <c r="V424" s="138"/>
      <c r="W424" s="138"/>
      <c r="X424" s="138"/>
      <c r="Y424" s="138"/>
      <c r="Z424" s="138"/>
      <c r="AA424" s="138"/>
      <c r="AB424" s="138"/>
      <c r="AC424" s="139"/>
      <c r="AD424" s="139"/>
      <c r="AE424" s="136"/>
    </row>
    <row r="425" spans="1:31" s="140" customFormat="1" x14ac:dyDescent="0.25">
      <c r="A425" s="135"/>
      <c r="B425" s="135"/>
      <c r="C425" s="136"/>
      <c r="D425" s="136"/>
      <c r="E425" s="134"/>
      <c r="F425" s="134"/>
      <c r="G425" s="137"/>
      <c r="H425" s="137"/>
      <c r="I425" s="137"/>
      <c r="J425" s="137"/>
      <c r="K425" s="134"/>
      <c r="L425" s="138"/>
      <c r="M425" s="138"/>
      <c r="N425" s="138"/>
      <c r="O425" s="138"/>
      <c r="P425" s="138"/>
      <c r="Q425" s="138"/>
      <c r="R425" s="139"/>
      <c r="S425" s="138"/>
      <c r="T425" s="138"/>
      <c r="U425" s="138"/>
      <c r="V425" s="138"/>
      <c r="W425" s="138"/>
      <c r="X425" s="138"/>
      <c r="Y425" s="138"/>
      <c r="Z425" s="138"/>
      <c r="AA425" s="138"/>
      <c r="AB425" s="138"/>
      <c r="AC425" s="139"/>
      <c r="AD425" s="139"/>
      <c r="AE425" s="136"/>
    </row>
    <row r="426" spans="1:31" s="140" customFormat="1" x14ac:dyDescent="0.25">
      <c r="A426" s="135"/>
      <c r="B426" s="135"/>
      <c r="C426" s="136"/>
      <c r="D426" s="136"/>
      <c r="E426" s="134"/>
      <c r="F426" s="134"/>
      <c r="G426" s="137"/>
      <c r="H426" s="137"/>
      <c r="I426" s="137"/>
      <c r="J426" s="137"/>
      <c r="K426" s="134"/>
      <c r="L426" s="138"/>
      <c r="M426" s="138"/>
      <c r="N426" s="138"/>
      <c r="O426" s="138"/>
      <c r="P426" s="138"/>
      <c r="Q426" s="138"/>
      <c r="R426" s="139"/>
      <c r="S426" s="138"/>
      <c r="T426" s="138"/>
      <c r="U426" s="138"/>
      <c r="V426" s="138"/>
      <c r="W426" s="138"/>
      <c r="X426" s="138"/>
      <c r="Y426" s="138"/>
      <c r="Z426" s="138"/>
      <c r="AA426" s="138"/>
      <c r="AB426" s="138"/>
      <c r="AC426" s="139"/>
      <c r="AD426" s="139"/>
      <c r="AE426" s="136"/>
    </row>
    <row r="427" spans="1:31" s="140" customFormat="1" x14ac:dyDescent="0.25">
      <c r="A427" s="135"/>
      <c r="B427" s="135"/>
      <c r="C427" s="136"/>
      <c r="D427" s="136"/>
      <c r="E427" s="134"/>
      <c r="F427" s="134"/>
      <c r="G427" s="137"/>
      <c r="H427" s="137"/>
      <c r="I427" s="137"/>
      <c r="J427" s="137"/>
      <c r="K427" s="134"/>
      <c r="L427" s="138"/>
      <c r="M427" s="138"/>
      <c r="N427" s="138"/>
      <c r="O427" s="138"/>
      <c r="P427" s="138"/>
      <c r="Q427" s="138"/>
      <c r="R427" s="139"/>
      <c r="S427" s="138"/>
      <c r="T427" s="138"/>
      <c r="U427" s="138"/>
      <c r="V427" s="138"/>
      <c r="W427" s="138"/>
      <c r="X427" s="138"/>
      <c r="Y427" s="138"/>
      <c r="Z427" s="138"/>
      <c r="AA427" s="138"/>
      <c r="AB427" s="138"/>
      <c r="AC427" s="139"/>
      <c r="AD427" s="139"/>
      <c r="AE427" s="136"/>
    </row>
    <row r="428" spans="1:31" s="140" customFormat="1" x14ac:dyDescent="0.25">
      <c r="A428" s="135"/>
      <c r="B428" s="135"/>
      <c r="C428" s="136"/>
      <c r="D428" s="136"/>
      <c r="E428" s="134"/>
      <c r="F428" s="134"/>
      <c r="G428" s="137"/>
      <c r="H428" s="137"/>
      <c r="I428" s="137"/>
      <c r="J428" s="137"/>
      <c r="K428" s="134"/>
      <c r="L428" s="138"/>
      <c r="M428" s="138"/>
      <c r="N428" s="138"/>
      <c r="O428" s="138"/>
      <c r="P428" s="138"/>
      <c r="Q428" s="138"/>
      <c r="R428" s="139"/>
      <c r="S428" s="138"/>
      <c r="T428" s="138"/>
      <c r="U428" s="138"/>
      <c r="V428" s="138"/>
      <c r="W428" s="138"/>
      <c r="X428" s="138"/>
      <c r="Y428" s="138"/>
      <c r="Z428" s="138"/>
      <c r="AA428" s="138"/>
      <c r="AB428" s="138"/>
      <c r="AC428" s="139"/>
      <c r="AD428" s="139"/>
      <c r="AE428" s="136"/>
    </row>
    <row r="429" spans="1:31" s="140" customFormat="1" x14ac:dyDescent="0.25">
      <c r="A429" s="135"/>
      <c r="B429" s="135"/>
      <c r="C429" s="136"/>
      <c r="D429" s="136"/>
      <c r="E429" s="134"/>
      <c r="F429" s="134"/>
      <c r="G429" s="137"/>
      <c r="H429" s="137"/>
      <c r="I429" s="137"/>
      <c r="J429" s="137"/>
      <c r="K429" s="134"/>
      <c r="L429" s="138"/>
      <c r="M429" s="138"/>
      <c r="N429" s="138"/>
      <c r="O429" s="138"/>
      <c r="P429" s="138"/>
      <c r="Q429" s="138"/>
      <c r="R429" s="139"/>
      <c r="S429" s="138"/>
      <c r="T429" s="138"/>
      <c r="U429" s="138"/>
      <c r="V429" s="138"/>
      <c r="W429" s="138"/>
      <c r="X429" s="138"/>
      <c r="Y429" s="138"/>
      <c r="Z429" s="138"/>
      <c r="AA429" s="138"/>
      <c r="AB429" s="138"/>
      <c r="AC429" s="139"/>
      <c r="AD429" s="139"/>
      <c r="AE429" s="136"/>
    </row>
    <row r="430" spans="1:31" s="140" customFormat="1" x14ac:dyDescent="0.25">
      <c r="A430" s="135"/>
      <c r="B430" s="135"/>
      <c r="C430" s="136"/>
      <c r="D430" s="136"/>
      <c r="E430" s="134"/>
      <c r="F430" s="134"/>
      <c r="G430" s="137"/>
      <c r="H430" s="137"/>
      <c r="I430" s="137"/>
      <c r="J430" s="137"/>
      <c r="K430" s="134"/>
      <c r="L430" s="138"/>
      <c r="M430" s="138"/>
      <c r="N430" s="138"/>
      <c r="O430" s="138"/>
      <c r="P430" s="138"/>
      <c r="Q430" s="138"/>
      <c r="R430" s="139"/>
      <c r="S430" s="138"/>
      <c r="T430" s="138"/>
      <c r="U430" s="138"/>
      <c r="V430" s="138"/>
      <c r="W430" s="138"/>
      <c r="X430" s="138"/>
      <c r="Y430" s="138"/>
      <c r="Z430" s="138"/>
      <c r="AA430" s="138"/>
      <c r="AB430" s="138"/>
      <c r="AC430" s="139"/>
      <c r="AD430" s="139"/>
      <c r="AE430" s="136"/>
    </row>
    <row r="431" spans="1:31" s="140" customFormat="1" x14ac:dyDescent="0.25">
      <c r="A431" s="135"/>
      <c r="B431" s="135"/>
      <c r="C431" s="136"/>
      <c r="D431" s="136"/>
      <c r="E431" s="134"/>
      <c r="F431" s="134"/>
      <c r="G431" s="137"/>
      <c r="H431" s="137"/>
      <c r="I431" s="137"/>
      <c r="J431" s="137"/>
      <c r="K431" s="134"/>
      <c r="L431" s="138"/>
      <c r="M431" s="138"/>
      <c r="N431" s="138"/>
      <c r="O431" s="138"/>
      <c r="P431" s="138"/>
      <c r="Q431" s="138"/>
      <c r="R431" s="139"/>
      <c r="S431" s="138"/>
      <c r="T431" s="138"/>
      <c r="U431" s="138"/>
      <c r="V431" s="138"/>
      <c r="W431" s="138"/>
      <c r="X431" s="138"/>
      <c r="Y431" s="138"/>
      <c r="Z431" s="138"/>
      <c r="AA431" s="138"/>
      <c r="AB431" s="138"/>
      <c r="AC431" s="139"/>
      <c r="AD431" s="139"/>
      <c r="AE431" s="136"/>
    </row>
    <row r="432" spans="1:31" s="140" customFormat="1" x14ac:dyDescent="0.25">
      <c r="A432" s="135"/>
      <c r="B432" s="135"/>
      <c r="C432" s="136"/>
      <c r="D432" s="136"/>
      <c r="E432" s="134"/>
      <c r="F432" s="134"/>
      <c r="G432" s="137"/>
      <c r="H432" s="137"/>
      <c r="I432" s="137"/>
      <c r="J432" s="137"/>
      <c r="K432" s="134"/>
      <c r="L432" s="138"/>
      <c r="M432" s="138"/>
      <c r="N432" s="138"/>
      <c r="O432" s="138"/>
      <c r="P432" s="138"/>
      <c r="Q432" s="138"/>
      <c r="R432" s="139"/>
      <c r="S432" s="138"/>
      <c r="T432" s="138"/>
      <c r="U432" s="138"/>
      <c r="V432" s="138"/>
      <c r="W432" s="138"/>
      <c r="X432" s="138"/>
      <c r="Y432" s="138"/>
      <c r="Z432" s="138"/>
      <c r="AA432" s="138"/>
      <c r="AB432" s="138"/>
      <c r="AC432" s="139"/>
      <c r="AD432" s="139"/>
      <c r="AE432" s="136"/>
    </row>
    <row r="433" spans="1:31" s="140" customFormat="1" x14ac:dyDescent="0.25">
      <c r="A433" s="135"/>
      <c r="B433" s="135"/>
      <c r="C433" s="136"/>
      <c r="D433" s="136"/>
      <c r="E433" s="134"/>
      <c r="F433" s="134"/>
      <c r="G433" s="137"/>
      <c r="H433" s="137"/>
      <c r="I433" s="137"/>
      <c r="J433" s="137"/>
      <c r="K433" s="134"/>
      <c r="L433" s="138"/>
      <c r="M433" s="138"/>
      <c r="N433" s="138"/>
      <c r="O433" s="138"/>
      <c r="P433" s="138"/>
      <c r="Q433" s="138"/>
      <c r="R433" s="139"/>
      <c r="S433" s="138"/>
      <c r="T433" s="138"/>
      <c r="U433" s="138"/>
      <c r="V433" s="138"/>
      <c r="W433" s="138"/>
      <c r="X433" s="138"/>
      <c r="Y433" s="138"/>
      <c r="Z433" s="138"/>
      <c r="AA433" s="138"/>
      <c r="AB433" s="138"/>
      <c r="AC433" s="139"/>
      <c r="AD433" s="139"/>
      <c r="AE433" s="136"/>
    </row>
    <row r="434" spans="1:31" s="140" customFormat="1" x14ac:dyDescent="0.25">
      <c r="A434" s="135"/>
      <c r="B434" s="135"/>
      <c r="C434" s="136"/>
      <c r="D434" s="136"/>
      <c r="E434" s="134"/>
      <c r="F434" s="134"/>
      <c r="G434" s="137"/>
      <c r="H434" s="137"/>
      <c r="I434" s="137"/>
      <c r="J434" s="137"/>
      <c r="K434" s="134"/>
      <c r="L434" s="138"/>
      <c r="M434" s="138"/>
      <c r="N434" s="138"/>
      <c r="O434" s="138"/>
      <c r="P434" s="138"/>
      <c r="Q434" s="138"/>
      <c r="R434" s="139"/>
      <c r="S434" s="138"/>
      <c r="T434" s="138"/>
      <c r="U434" s="138"/>
      <c r="V434" s="138"/>
      <c r="W434" s="138"/>
      <c r="X434" s="138"/>
      <c r="Y434" s="138"/>
      <c r="Z434" s="138"/>
      <c r="AA434" s="138"/>
      <c r="AB434" s="138"/>
      <c r="AC434" s="139"/>
      <c r="AD434" s="139"/>
      <c r="AE434" s="136"/>
    </row>
    <row r="435" spans="1:31" s="140" customFormat="1" x14ac:dyDescent="0.25">
      <c r="A435" s="135"/>
      <c r="B435" s="135"/>
      <c r="C435" s="136"/>
      <c r="D435" s="136"/>
      <c r="E435" s="134"/>
      <c r="F435" s="134"/>
      <c r="G435" s="137"/>
      <c r="H435" s="137"/>
      <c r="I435" s="137"/>
      <c r="J435" s="137"/>
      <c r="K435" s="134"/>
      <c r="L435" s="138"/>
      <c r="M435" s="138"/>
      <c r="N435" s="138"/>
      <c r="O435" s="138"/>
      <c r="P435" s="138"/>
      <c r="Q435" s="138"/>
      <c r="R435" s="139"/>
      <c r="S435" s="138"/>
      <c r="T435" s="138"/>
      <c r="U435" s="138"/>
      <c r="V435" s="138"/>
      <c r="W435" s="138"/>
      <c r="X435" s="138"/>
      <c r="Y435" s="138"/>
      <c r="Z435" s="138"/>
      <c r="AA435" s="138"/>
      <c r="AB435" s="138"/>
      <c r="AC435" s="139"/>
      <c r="AD435" s="139"/>
      <c r="AE435" s="136"/>
    </row>
    <row r="436" spans="1:31" s="140" customFormat="1" x14ac:dyDescent="0.25">
      <c r="A436" s="135"/>
      <c r="B436" s="135"/>
      <c r="C436" s="136"/>
      <c r="D436" s="136"/>
      <c r="E436" s="134"/>
      <c r="F436" s="134"/>
      <c r="G436" s="137"/>
      <c r="H436" s="137"/>
      <c r="I436" s="137"/>
      <c r="J436" s="137"/>
      <c r="K436" s="134"/>
      <c r="L436" s="138"/>
      <c r="M436" s="138"/>
      <c r="N436" s="138"/>
      <c r="O436" s="138"/>
      <c r="P436" s="138"/>
      <c r="Q436" s="138"/>
      <c r="R436" s="139"/>
      <c r="S436" s="138"/>
      <c r="T436" s="138"/>
      <c r="U436" s="138"/>
      <c r="V436" s="138"/>
      <c r="W436" s="138"/>
      <c r="X436" s="138"/>
      <c r="Y436" s="138"/>
      <c r="Z436" s="138"/>
      <c r="AA436" s="138"/>
      <c r="AB436" s="138"/>
      <c r="AC436" s="139"/>
      <c r="AD436" s="139"/>
      <c r="AE436" s="136"/>
    </row>
    <row r="437" spans="1:31" s="140" customFormat="1" x14ac:dyDescent="0.25">
      <c r="A437" s="135"/>
      <c r="B437" s="135"/>
      <c r="C437" s="136"/>
      <c r="D437" s="136"/>
      <c r="E437" s="134"/>
      <c r="F437" s="134"/>
      <c r="G437" s="137"/>
      <c r="H437" s="137"/>
      <c r="I437" s="137"/>
      <c r="J437" s="137"/>
      <c r="K437" s="134"/>
      <c r="L437" s="138"/>
      <c r="M437" s="138"/>
      <c r="N437" s="138"/>
      <c r="O437" s="138"/>
      <c r="P437" s="138"/>
      <c r="Q437" s="138"/>
      <c r="R437" s="139"/>
      <c r="S437" s="138"/>
      <c r="T437" s="138"/>
      <c r="U437" s="138"/>
      <c r="V437" s="138"/>
      <c r="W437" s="138"/>
      <c r="X437" s="138"/>
      <c r="Y437" s="138"/>
      <c r="Z437" s="138"/>
      <c r="AA437" s="138"/>
      <c r="AB437" s="138"/>
      <c r="AC437" s="139"/>
      <c r="AD437" s="139"/>
      <c r="AE437" s="136"/>
    </row>
    <row r="438" spans="1:31" s="140" customFormat="1" x14ac:dyDescent="0.25">
      <c r="A438" s="135"/>
      <c r="B438" s="135"/>
      <c r="C438" s="136"/>
      <c r="D438" s="136"/>
      <c r="E438" s="134"/>
      <c r="F438" s="134"/>
      <c r="G438" s="137"/>
      <c r="H438" s="137"/>
      <c r="I438" s="137"/>
      <c r="J438" s="137"/>
      <c r="K438" s="134"/>
      <c r="L438" s="138"/>
      <c r="M438" s="138"/>
      <c r="N438" s="138"/>
      <c r="O438" s="138"/>
      <c r="P438" s="138"/>
      <c r="Q438" s="138"/>
      <c r="R438" s="139"/>
      <c r="S438" s="138"/>
      <c r="T438" s="138"/>
      <c r="U438" s="138"/>
      <c r="V438" s="138"/>
      <c r="W438" s="138"/>
      <c r="X438" s="138"/>
      <c r="Y438" s="138"/>
      <c r="Z438" s="138"/>
      <c r="AA438" s="138"/>
      <c r="AB438" s="138"/>
      <c r="AC438" s="139"/>
      <c r="AD438" s="139"/>
      <c r="AE438" s="136"/>
    </row>
    <row r="439" spans="1:31" s="140" customFormat="1" x14ac:dyDescent="0.25">
      <c r="A439" s="135"/>
      <c r="B439" s="135"/>
      <c r="C439" s="136"/>
      <c r="D439" s="136"/>
      <c r="E439" s="134"/>
      <c r="F439" s="134"/>
      <c r="G439" s="137"/>
      <c r="H439" s="137"/>
      <c r="I439" s="137"/>
      <c r="J439" s="137"/>
      <c r="K439" s="134"/>
      <c r="L439" s="138"/>
      <c r="M439" s="138"/>
      <c r="N439" s="138"/>
      <c r="O439" s="138"/>
      <c r="P439" s="138"/>
      <c r="Q439" s="138"/>
      <c r="R439" s="139"/>
      <c r="S439" s="138"/>
      <c r="T439" s="138"/>
      <c r="U439" s="138"/>
      <c r="V439" s="138"/>
      <c r="W439" s="138"/>
      <c r="X439" s="138"/>
      <c r="Y439" s="138"/>
      <c r="Z439" s="138"/>
      <c r="AA439" s="138"/>
      <c r="AB439" s="138"/>
      <c r="AC439" s="139"/>
      <c r="AD439" s="139"/>
      <c r="AE439" s="136"/>
    </row>
    <row r="440" spans="1:31" s="140" customFormat="1" x14ac:dyDescent="0.25">
      <c r="A440" s="135"/>
      <c r="B440" s="135"/>
      <c r="C440" s="136"/>
      <c r="D440" s="136"/>
      <c r="E440" s="134"/>
      <c r="F440" s="134"/>
      <c r="G440" s="137"/>
      <c r="H440" s="137"/>
      <c r="I440" s="137"/>
      <c r="J440" s="137"/>
      <c r="K440" s="134"/>
      <c r="L440" s="138"/>
      <c r="M440" s="138"/>
      <c r="N440" s="138"/>
      <c r="O440" s="138"/>
      <c r="P440" s="138"/>
      <c r="Q440" s="138"/>
      <c r="R440" s="139"/>
      <c r="S440" s="138"/>
      <c r="T440" s="138"/>
      <c r="U440" s="138"/>
      <c r="V440" s="138"/>
      <c r="W440" s="138"/>
      <c r="X440" s="138"/>
      <c r="Y440" s="138"/>
      <c r="Z440" s="138"/>
      <c r="AA440" s="138"/>
      <c r="AB440" s="138"/>
      <c r="AC440" s="139"/>
      <c r="AD440" s="139"/>
      <c r="AE440" s="136"/>
    </row>
    <row r="441" spans="1:31" s="140" customFormat="1" x14ac:dyDescent="0.25">
      <c r="A441" s="135"/>
      <c r="B441" s="135"/>
      <c r="C441" s="136"/>
      <c r="D441" s="136"/>
      <c r="E441" s="134"/>
      <c r="F441" s="134"/>
      <c r="G441" s="137"/>
      <c r="H441" s="137"/>
      <c r="I441" s="137"/>
      <c r="J441" s="137"/>
      <c r="K441" s="134"/>
      <c r="L441" s="138"/>
      <c r="M441" s="138"/>
      <c r="N441" s="138"/>
      <c r="O441" s="138"/>
      <c r="P441" s="138"/>
      <c r="Q441" s="138"/>
      <c r="R441" s="139"/>
      <c r="S441" s="138"/>
      <c r="T441" s="138"/>
      <c r="U441" s="138"/>
      <c r="V441" s="138"/>
      <c r="W441" s="138"/>
      <c r="X441" s="138"/>
      <c r="Y441" s="138"/>
      <c r="Z441" s="138"/>
      <c r="AA441" s="138"/>
      <c r="AB441" s="138"/>
      <c r="AC441" s="139"/>
      <c r="AD441" s="139"/>
      <c r="AE441" s="136"/>
    </row>
    <row r="442" spans="1:31" s="140" customFormat="1" x14ac:dyDescent="0.25">
      <c r="A442" s="135"/>
      <c r="B442" s="135"/>
      <c r="C442" s="136"/>
      <c r="D442" s="136"/>
      <c r="E442" s="134"/>
      <c r="F442" s="134"/>
      <c r="G442" s="137"/>
      <c r="H442" s="137"/>
      <c r="I442" s="137"/>
      <c r="J442" s="137"/>
      <c r="K442" s="134"/>
      <c r="L442" s="138"/>
      <c r="M442" s="138"/>
      <c r="N442" s="138"/>
      <c r="O442" s="138"/>
      <c r="P442" s="138"/>
      <c r="Q442" s="138"/>
      <c r="R442" s="139"/>
      <c r="S442" s="138"/>
      <c r="T442" s="138"/>
      <c r="U442" s="138"/>
      <c r="V442" s="138"/>
      <c r="W442" s="138"/>
      <c r="X442" s="138"/>
      <c r="Y442" s="138"/>
      <c r="Z442" s="138"/>
      <c r="AA442" s="138"/>
      <c r="AB442" s="138"/>
      <c r="AC442" s="139"/>
      <c r="AD442" s="139"/>
      <c r="AE442" s="136"/>
    </row>
    <row r="443" spans="1:31" s="140" customFormat="1" x14ac:dyDescent="0.25">
      <c r="A443" s="135"/>
      <c r="B443" s="135"/>
      <c r="C443" s="136"/>
      <c r="D443" s="136"/>
      <c r="E443" s="134"/>
      <c r="F443" s="134"/>
      <c r="G443" s="137"/>
      <c r="H443" s="137"/>
      <c r="I443" s="137"/>
      <c r="J443" s="137"/>
      <c r="K443" s="134"/>
      <c r="L443" s="138"/>
      <c r="M443" s="138"/>
      <c r="N443" s="138"/>
      <c r="O443" s="138"/>
      <c r="P443" s="138"/>
      <c r="Q443" s="138"/>
      <c r="R443" s="139"/>
      <c r="S443" s="138"/>
      <c r="T443" s="138"/>
      <c r="U443" s="138"/>
      <c r="V443" s="138"/>
      <c r="W443" s="138"/>
      <c r="X443" s="138"/>
      <c r="Y443" s="138"/>
      <c r="Z443" s="138"/>
      <c r="AA443" s="138"/>
      <c r="AB443" s="138"/>
      <c r="AC443" s="139"/>
      <c r="AD443" s="139"/>
      <c r="AE443" s="136"/>
    </row>
    <row r="444" spans="1:31" s="140" customFormat="1" x14ac:dyDescent="0.25">
      <c r="A444" s="135"/>
      <c r="B444" s="135"/>
      <c r="C444" s="136"/>
      <c r="D444" s="136"/>
      <c r="E444" s="134"/>
      <c r="F444" s="134"/>
      <c r="G444" s="137"/>
      <c r="H444" s="137"/>
      <c r="I444" s="137"/>
      <c r="J444" s="137"/>
      <c r="K444" s="134"/>
      <c r="L444" s="138"/>
      <c r="M444" s="138"/>
      <c r="N444" s="138"/>
      <c r="O444" s="138"/>
      <c r="P444" s="138"/>
      <c r="Q444" s="138"/>
      <c r="R444" s="139"/>
      <c r="S444" s="138"/>
      <c r="T444" s="138"/>
      <c r="U444" s="138"/>
      <c r="V444" s="138"/>
      <c r="W444" s="138"/>
      <c r="X444" s="138"/>
      <c r="Y444" s="138"/>
      <c r="Z444" s="138"/>
      <c r="AA444" s="138"/>
      <c r="AB444" s="138"/>
      <c r="AC444" s="139"/>
      <c r="AD444" s="139"/>
      <c r="AE444" s="136"/>
    </row>
    <row r="445" spans="1:31" s="140" customFormat="1" x14ac:dyDescent="0.25">
      <c r="A445" s="135"/>
      <c r="B445" s="135"/>
      <c r="C445" s="136"/>
      <c r="D445" s="136"/>
      <c r="E445" s="134"/>
      <c r="F445" s="134"/>
      <c r="G445" s="137"/>
      <c r="H445" s="137"/>
      <c r="I445" s="137"/>
      <c r="J445" s="137"/>
      <c r="K445" s="134"/>
      <c r="L445" s="138"/>
      <c r="M445" s="138"/>
      <c r="N445" s="138"/>
      <c r="O445" s="138"/>
      <c r="P445" s="138"/>
      <c r="Q445" s="138"/>
      <c r="R445" s="139"/>
      <c r="S445" s="138"/>
      <c r="T445" s="138"/>
      <c r="U445" s="138"/>
      <c r="V445" s="138"/>
      <c r="W445" s="138"/>
      <c r="X445" s="138"/>
      <c r="Y445" s="138"/>
      <c r="Z445" s="138"/>
      <c r="AA445" s="138"/>
      <c r="AB445" s="138"/>
      <c r="AC445" s="139"/>
      <c r="AD445" s="139"/>
      <c r="AE445" s="136"/>
    </row>
    <row r="446" spans="1:31" s="140" customFormat="1" x14ac:dyDescent="0.25">
      <c r="A446" s="135"/>
      <c r="B446" s="135"/>
      <c r="C446" s="136"/>
      <c r="D446" s="136"/>
      <c r="E446" s="134"/>
      <c r="F446" s="134"/>
      <c r="G446" s="137"/>
      <c r="H446" s="137"/>
      <c r="I446" s="137"/>
      <c r="J446" s="137"/>
      <c r="K446" s="134"/>
      <c r="L446" s="138"/>
      <c r="M446" s="138"/>
      <c r="N446" s="138"/>
      <c r="O446" s="138"/>
      <c r="P446" s="138"/>
      <c r="Q446" s="138"/>
      <c r="R446" s="139"/>
      <c r="S446" s="138"/>
      <c r="T446" s="138"/>
      <c r="U446" s="138"/>
      <c r="V446" s="138"/>
      <c r="W446" s="138"/>
      <c r="X446" s="138"/>
      <c r="Y446" s="138"/>
      <c r="Z446" s="138"/>
      <c r="AA446" s="138"/>
      <c r="AB446" s="138"/>
      <c r="AC446" s="139"/>
      <c r="AD446" s="139"/>
      <c r="AE446" s="136"/>
    </row>
    <row r="447" spans="1:31" s="140" customFormat="1" x14ac:dyDescent="0.25">
      <c r="A447" s="135"/>
      <c r="B447" s="135"/>
      <c r="C447" s="136"/>
      <c r="D447" s="136"/>
      <c r="E447" s="134"/>
      <c r="F447" s="134"/>
      <c r="G447" s="137"/>
      <c r="H447" s="137"/>
      <c r="I447" s="137"/>
      <c r="J447" s="137"/>
      <c r="K447" s="134"/>
      <c r="L447" s="138"/>
      <c r="M447" s="138"/>
      <c r="N447" s="138"/>
      <c r="O447" s="138"/>
      <c r="P447" s="138"/>
      <c r="Q447" s="138"/>
      <c r="R447" s="139"/>
      <c r="S447" s="138"/>
      <c r="T447" s="138"/>
      <c r="U447" s="138"/>
      <c r="V447" s="138"/>
      <c r="W447" s="138"/>
      <c r="X447" s="138"/>
      <c r="Y447" s="138"/>
      <c r="Z447" s="138"/>
      <c r="AA447" s="138"/>
      <c r="AB447" s="138"/>
      <c r="AC447" s="139"/>
      <c r="AD447" s="139"/>
      <c r="AE447" s="136"/>
    </row>
    <row r="448" spans="1:31" s="140" customFormat="1" x14ac:dyDescent="0.25">
      <c r="A448" s="135"/>
      <c r="B448" s="135"/>
      <c r="C448" s="136"/>
      <c r="D448" s="136"/>
      <c r="E448" s="134"/>
      <c r="F448" s="134"/>
      <c r="G448" s="137"/>
      <c r="H448" s="137"/>
      <c r="I448" s="137"/>
      <c r="J448" s="137"/>
      <c r="K448" s="134"/>
      <c r="L448" s="138"/>
      <c r="M448" s="138"/>
      <c r="N448" s="138"/>
      <c r="O448" s="138"/>
      <c r="P448" s="138"/>
      <c r="Q448" s="138"/>
      <c r="R448" s="139"/>
      <c r="S448" s="138"/>
      <c r="T448" s="138"/>
      <c r="U448" s="138"/>
      <c r="V448" s="138"/>
      <c r="W448" s="138"/>
      <c r="X448" s="138"/>
      <c r="Y448" s="138"/>
      <c r="Z448" s="138"/>
      <c r="AA448" s="138"/>
      <c r="AB448" s="138"/>
      <c r="AC448" s="139"/>
      <c r="AD448" s="139"/>
      <c r="AE448" s="136"/>
    </row>
    <row r="449" spans="1:31" s="140" customFormat="1" x14ac:dyDescent="0.25">
      <c r="A449" s="135"/>
      <c r="B449" s="135"/>
      <c r="C449" s="136"/>
      <c r="D449" s="136"/>
      <c r="E449" s="134"/>
      <c r="F449" s="134"/>
      <c r="G449" s="137"/>
      <c r="H449" s="137"/>
      <c r="I449" s="137"/>
      <c r="J449" s="137"/>
      <c r="K449" s="134"/>
      <c r="L449" s="138"/>
      <c r="M449" s="138"/>
      <c r="N449" s="138"/>
      <c r="O449" s="138"/>
      <c r="P449" s="138"/>
      <c r="Q449" s="138"/>
      <c r="R449" s="139"/>
      <c r="S449" s="138"/>
      <c r="T449" s="138"/>
      <c r="U449" s="138"/>
      <c r="V449" s="138"/>
      <c r="W449" s="138"/>
      <c r="X449" s="138"/>
      <c r="Y449" s="138"/>
      <c r="Z449" s="138"/>
      <c r="AA449" s="138"/>
      <c r="AB449" s="138"/>
      <c r="AC449" s="139"/>
      <c r="AD449" s="139"/>
      <c r="AE449" s="136"/>
    </row>
    <row r="450" spans="1:31" s="140" customFormat="1" x14ac:dyDescent="0.25">
      <c r="A450" s="135"/>
      <c r="B450" s="135"/>
      <c r="C450" s="136"/>
      <c r="D450" s="136"/>
      <c r="E450" s="134"/>
      <c r="F450" s="134"/>
      <c r="G450" s="137"/>
      <c r="H450" s="137"/>
      <c r="I450" s="137"/>
      <c r="J450" s="137"/>
      <c r="K450" s="134"/>
      <c r="L450" s="138"/>
      <c r="M450" s="138"/>
      <c r="N450" s="138"/>
      <c r="O450" s="138"/>
      <c r="P450" s="138"/>
      <c r="Q450" s="138"/>
      <c r="R450" s="139"/>
      <c r="S450" s="138"/>
      <c r="T450" s="138"/>
      <c r="U450" s="138"/>
      <c r="V450" s="138"/>
      <c r="W450" s="138"/>
      <c r="X450" s="138"/>
      <c r="Y450" s="138"/>
      <c r="Z450" s="138"/>
      <c r="AA450" s="138"/>
      <c r="AB450" s="138"/>
      <c r="AC450" s="139"/>
      <c r="AD450" s="139"/>
      <c r="AE450" s="136"/>
    </row>
    <row r="451" spans="1:31" s="140" customFormat="1" x14ac:dyDescent="0.25">
      <c r="A451" s="135"/>
      <c r="B451" s="135"/>
      <c r="C451" s="136"/>
      <c r="D451" s="136"/>
      <c r="E451" s="134"/>
      <c r="F451" s="134"/>
      <c r="G451" s="137"/>
      <c r="H451" s="137"/>
      <c r="I451" s="137"/>
      <c r="J451" s="137"/>
      <c r="K451" s="134"/>
      <c r="L451" s="138"/>
      <c r="M451" s="138"/>
      <c r="N451" s="138"/>
      <c r="O451" s="138"/>
      <c r="P451" s="138"/>
      <c r="Q451" s="138"/>
      <c r="R451" s="139"/>
      <c r="S451" s="138"/>
      <c r="T451" s="138"/>
      <c r="U451" s="138"/>
      <c r="V451" s="138"/>
      <c r="W451" s="138"/>
      <c r="X451" s="138"/>
      <c r="Y451" s="138"/>
      <c r="Z451" s="138"/>
      <c r="AA451" s="138"/>
      <c r="AB451" s="138"/>
      <c r="AC451" s="139"/>
      <c r="AD451" s="139"/>
      <c r="AE451" s="136"/>
    </row>
    <row r="452" spans="1:31" s="140" customFormat="1" x14ac:dyDescent="0.25">
      <c r="A452" s="135"/>
      <c r="B452" s="135"/>
      <c r="C452" s="136"/>
      <c r="D452" s="136"/>
      <c r="E452" s="134"/>
      <c r="F452" s="134"/>
      <c r="G452" s="137"/>
      <c r="H452" s="137"/>
      <c r="I452" s="137"/>
      <c r="J452" s="137"/>
      <c r="K452" s="134"/>
      <c r="L452" s="138"/>
      <c r="M452" s="138"/>
      <c r="N452" s="138"/>
      <c r="O452" s="138"/>
      <c r="P452" s="138"/>
      <c r="Q452" s="138"/>
      <c r="R452" s="139"/>
      <c r="S452" s="138"/>
      <c r="T452" s="138"/>
      <c r="U452" s="138"/>
      <c r="V452" s="138"/>
      <c r="W452" s="138"/>
      <c r="X452" s="138"/>
      <c r="Y452" s="138"/>
      <c r="Z452" s="138"/>
      <c r="AA452" s="138"/>
      <c r="AB452" s="138"/>
      <c r="AC452" s="139"/>
      <c r="AD452" s="139"/>
      <c r="AE452" s="136"/>
    </row>
    <row r="453" spans="1:31" s="140" customFormat="1" x14ac:dyDescent="0.25">
      <c r="A453" s="135"/>
      <c r="B453" s="135"/>
      <c r="C453" s="136"/>
      <c r="D453" s="136"/>
      <c r="E453" s="134"/>
      <c r="F453" s="134"/>
      <c r="G453" s="137"/>
      <c r="H453" s="137"/>
      <c r="I453" s="137"/>
      <c r="J453" s="137"/>
      <c r="K453" s="134"/>
      <c r="L453" s="138"/>
      <c r="M453" s="138"/>
      <c r="N453" s="138"/>
      <c r="O453" s="138"/>
      <c r="P453" s="138"/>
      <c r="Q453" s="138"/>
      <c r="R453" s="139"/>
      <c r="S453" s="138"/>
      <c r="T453" s="138"/>
      <c r="U453" s="138"/>
      <c r="V453" s="138"/>
      <c r="W453" s="138"/>
      <c r="X453" s="138"/>
      <c r="Y453" s="138"/>
      <c r="Z453" s="138"/>
      <c r="AA453" s="138"/>
      <c r="AB453" s="138"/>
      <c r="AC453" s="139"/>
      <c r="AD453" s="139"/>
      <c r="AE453" s="136"/>
    </row>
    <row r="454" spans="1:31" s="140" customFormat="1" x14ac:dyDescent="0.25">
      <c r="A454" s="135"/>
      <c r="B454" s="135"/>
      <c r="C454" s="136"/>
      <c r="D454" s="136"/>
      <c r="E454" s="134"/>
      <c r="F454" s="134"/>
      <c r="G454" s="137"/>
      <c r="H454" s="137"/>
      <c r="I454" s="137"/>
      <c r="J454" s="137"/>
      <c r="K454" s="134"/>
      <c r="L454" s="138"/>
      <c r="M454" s="138"/>
      <c r="N454" s="138"/>
      <c r="O454" s="138"/>
      <c r="P454" s="138"/>
      <c r="Q454" s="138"/>
      <c r="R454" s="139"/>
      <c r="S454" s="138"/>
      <c r="T454" s="138"/>
      <c r="U454" s="138"/>
      <c r="V454" s="138"/>
      <c r="W454" s="138"/>
      <c r="X454" s="138"/>
      <c r="Y454" s="138"/>
      <c r="Z454" s="138"/>
      <c r="AA454" s="138"/>
      <c r="AB454" s="138"/>
      <c r="AC454" s="139"/>
      <c r="AD454" s="139"/>
      <c r="AE454" s="136"/>
    </row>
    <row r="455" spans="1:31" s="140" customFormat="1" x14ac:dyDescent="0.25">
      <c r="A455" s="135"/>
      <c r="B455" s="135"/>
      <c r="C455" s="136"/>
      <c r="D455" s="136"/>
      <c r="E455" s="134"/>
      <c r="F455" s="134"/>
      <c r="G455" s="137"/>
      <c r="H455" s="137"/>
      <c r="I455" s="137"/>
      <c r="J455" s="137"/>
      <c r="K455" s="134"/>
      <c r="L455" s="138"/>
      <c r="M455" s="138"/>
      <c r="N455" s="138"/>
      <c r="O455" s="138"/>
      <c r="P455" s="138"/>
      <c r="Q455" s="138"/>
      <c r="R455" s="139"/>
      <c r="S455" s="138"/>
      <c r="T455" s="138"/>
      <c r="U455" s="138"/>
      <c r="V455" s="138"/>
      <c r="W455" s="138"/>
      <c r="X455" s="138"/>
      <c r="Y455" s="138"/>
      <c r="Z455" s="138"/>
      <c r="AA455" s="138"/>
      <c r="AB455" s="138"/>
      <c r="AC455" s="139"/>
      <c r="AD455" s="139"/>
      <c r="AE455" s="136"/>
    </row>
    <row r="456" spans="1:31" s="140" customFormat="1" x14ac:dyDescent="0.25">
      <c r="A456" s="135"/>
      <c r="B456" s="135"/>
      <c r="C456" s="136"/>
      <c r="D456" s="136"/>
      <c r="E456" s="134"/>
      <c r="F456" s="134"/>
      <c r="G456" s="137"/>
      <c r="H456" s="137"/>
      <c r="I456" s="137"/>
      <c r="J456" s="137"/>
      <c r="K456" s="134"/>
      <c r="L456" s="138"/>
      <c r="M456" s="138"/>
      <c r="N456" s="138"/>
      <c r="O456" s="138"/>
      <c r="P456" s="138"/>
      <c r="Q456" s="138"/>
      <c r="R456" s="139"/>
      <c r="S456" s="138"/>
      <c r="T456" s="138"/>
      <c r="U456" s="138"/>
      <c r="V456" s="138"/>
      <c r="W456" s="138"/>
      <c r="X456" s="138"/>
      <c r="Y456" s="138"/>
      <c r="Z456" s="138"/>
      <c r="AA456" s="138"/>
      <c r="AB456" s="138"/>
      <c r="AC456" s="139"/>
      <c r="AD456" s="139"/>
      <c r="AE456" s="136"/>
    </row>
    <row r="457" spans="1:31" s="140" customFormat="1" x14ac:dyDescent="0.25">
      <c r="A457" s="135"/>
      <c r="B457" s="135"/>
      <c r="C457" s="136"/>
      <c r="D457" s="136"/>
      <c r="E457" s="134"/>
      <c r="F457" s="134"/>
      <c r="G457" s="137"/>
      <c r="H457" s="137"/>
      <c r="I457" s="137"/>
      <c r="J457" s="137"/>
      <c r="K457" s="134"/>
      <c r="L457" s="138"/>
      <c r="M457" s="138"/>
      <c r="N457" s="138"/>
      <c r="O457" s="138"/>
      <c r="P457" s="138"/>
      <c r="Q457" s="138"/>
      <c r="R457" s="139"/>
      <c r="S457" s="138"/>
      <c r="T457" s="138"/>
      <c r="U457" s="138"/>
      <c r="V457" s="138"/>
      <c r="W457" s="138"/>
      <c r="X457" s="138"/>
      <c r="Y457" s="138"/>
      <c r="Z457" s="138"/>
      <c r="AA457" s="138"/>
      <c r="AB457" s="138"/>
      <c r="AC457" s="139"/>
      <c r="AD457" s="139"/>
      <c r="AE457" s="136"/>
    </row>
    <row r="458" spans="1:31" s="140" customFormat="1" x14ac:dyDescent="0.25">
      <c r="A458" s="135"/>
      <c r="B458" s="135"/>
      <c r="C458" s="136"/>
      <c r="D458" s="136"/>
      <c r="E458" s="134"/>
      <c r="F458" s="134"/>
      <c r="G458" s="137"/>
      <c r="H458" s="137"/>
      <c r="I458" s="137"/>
      <c r="J458" s="137"/>
      <c r="K458" s="134"/>
      <c r="L458" s="138"/>
      <c r="M458" s="138"/>
      <c r="N458" s="138"/>
      <c r="O458" s="138"/>
      <c r="P458" s="138"/>
      <c r="Q458" s="138"/>
      <c r="R458" s="139"/>
      <c r="S458" s="138"/>
      <c r="T458" s="138"/>
      <c r="U458" s="138"/>
      <c r="V458" s="138"/>
      <c r="W458" s="138"/>
      <c r="X458" s="138"/>
      <c r="Y458" s="138"/>
      <c r="Z458" s="138"/>
      <c r="AA458" s="138"/>
      <c r="AB458" s="138"/>
      <c r="AC458" s="139"/>
      <c r="AD458" s="139"/>
      <c r="AE458" s="136"/>
    </row>
    <row r="459" spans="1:31" s="140" customFormat="1" x14ac:dyDescent="0.25">
      <c r="A459" s="135"/>
      <c r="B459" s="135"/>
      <c r="C459" s="136"/>
      <c r="D459" s="136"/>
      <c r="E459" s="134"/>
      <c r="F459" s="134"/>
      <c r="G459" s="137"/>
      <c r="H459" s="137"/>
      <c r="I459" s="137"/>
      <c r="J459" s="137"/>
      <c r="K459" s="134"/>
      <c r="L459" s="138"/>
      <c r="M459" s="138"/>
      <c r="N459" s="138"/>
      <c r="O459" s="138"/>
      <c r="P459" s="138"/>
      <c r="Q459" s="138"/>
      <c r="R459" s="139"/>
      <c r="S459" s="138"/>
      <c r="T459" s="138"/>
      <c r="U459" s="138"/>
      <c r="V459" s="138"/>
      <c r="W459" s="138"/>
      <c r="X459" s="138"/>
      <c r="Y459" s="138"/>
      <c r="Z459" s="138"/>
      <c r="AA459" s="138"/>
      <c r="AB459" s="138"/>
      <c r="AC459" s="139"/>
      <c r="AD459" s="139"/>
      <c r="AE459" s="136"/>
    </row>
    <row r="460" spans="1:31" s="140" customFormat="1" x14ac:dyDescent="0.25">
      <c r="A460" s="135"/>
      <c r="B460" s="135"/>
      <c r="C460" s="136"/>
      <c r="D460" s="136"/>
      <c r="E460" s="134"/>
      <c r="F460" s="134"/>
      <c r="G460" s="137"/>
      <c r="H460" s="137"/>
      <c r="I460" s="137"/>
      <c r="J460" s="137"/>
      <c r="K460" s="134"/>
      <c r="L460" s="138"/>
      <c r="M460" s="138"/>
      <c r="N460" s="138"/>
      <c r="O460" s="138"/>
      <c r="P460" s="138"/>
      <c r="Q460" s="138"/>
      <c r="R460" s="139"/>
      <c r="S460" s="138"/>
      <c r="T460" s="138"/>
      <c r="U460" s="138"/>
      <c r="V460" s="138"/>
      <c r="W460" s="138"/>
      <c r="X460" s="138"/>
      <c r="Y460" s="138"/>
      <c r="Z460" s="138"/>
      <c r="AA460" s="138"/>
      <c r="AB460" s="138"/>
      <c r="AC460" s="139"/>
      <c r="AD460" s="139"/>
      <c r="AE460" s="136"/>
    </row>
    <row r="461" spans="1:31" s="140" customFormat="1" x14ac:dyDescent="0.25">
      <c r="A461" s="135"/>
      <c r="B461" s="135"/>
      <c r="C461" s="136"/>
      <c r="D461" s="136"/>
      <c r="E461" s="134"/>
      <c r="F461" s="134"/>
      <c r="G461" s="137"/>
      <c r="H461" s="137"/>
      <c r="I461" s="137"/>
      <c r="J461" s="137"/>
      <c r="K461" s="134"/>
      <c r="L461" s="138"/>
      <c r="M461" s="138"/>
      <c r="N461" s="138"/>
      <c r="O461" s="138"/>
      <c r="P461" s="138"/>
      <c r="Q461" s="138"/>
      <c r="R461" s="139"/>
      <c r="S461" s="138"/>
      <c r="T461" s="138"/>
      <c r="U461" s="138"/>
      <c r="V461" s="138"/>
      <c r="W461" s="138"/>
      <c r="X461" s="138"/>
      <c r="Y461" s="138"/>
      <c r="Z461" s="138"/>
      <c r="AA461" s="138"/>
      <c r="AB461" s="138"/>
      <c r="AC461" s="139"/>
      <c r="AD461" s="139"/>
      <c r="AE461" s="136"/>
    </row>
    <row r="462" spans="1:31" s="140" customFormat="1" x14ac:dyDescent="0.25">
      <c r="A462" s="135"/>
      <c r="B462" s="135"/>
      <c r="C462" s="136"/>
      <c r="D462" s="136"/>
      <c r="E462" s="134"/>
      <c r="F462" s="134"/>
      <c r="G462" s="137"/>
      <c r="H462" s="137"/>
      <c r="I462" s="137"/>
      <c r="J462" s="137"/>
      <c r="K462" s="134"/>
      <c r="L462" s="138"/>
      <c r="M462" s="138"/>
      <c r="N462" s="138"/>
      <c r="O462" s="138"/>
      <c r="P462" s="138"/>
      <c r="Q462" s="138"/>
      <c r="R462" s="139"/>
      <c r="S462" s="138"/>
      <c r="T462" s="138"/>
      <c r="U462" s="138"/>
      <c r="V462" s="138"/>
      <c r="W462" s="138"/>
      <c r="X462" s="138"/>
      <c r="Y462" s="138"/>
      <c r="Z462" s="138"/>
      <c r="AA462" s="138"/>
      <c r="AB462" s="138"/>
      <c r="AC462" s="139"/>
      <c r="AD462" s="139"/>
      <c r="AE462" s="136"/>
    </row>
    <row r="463" spans="1:31" s="140" customFormat="1" x14ac:dyDescent="0.25">
      <c r="A463" s="135"/>
      <c r="B463" s="135"/>
      <c r="C463" s="136"/>
      <c r="D463" s="136"/>
      <c r="E463" s="134"/>
      <c r="F463" s="134"/>
      <c r="G463" s="137"/>
      <c r="H463" s="137"/>
      <c r="I463" s="137"/>
      <c r="J463" s="137"/>
      <c r="K463" s="134"/>
      <c r="L463" s="138"/>
      <c r="M463" s="138"/>
      <c r="N463" s="138"/>
      <c r="O463" s="138"/>
      <c r="P463" s="138"/>
      <c r="Q463" s="138"/>
      <c r="R463" s="139"/>
      <c r="S463" s="138"/>
      <c r="T463" s="138"/>
      <c r="U463" s="138"/>
      <c r="V463" s="138"/>
      <c r="W463" s="138"/>
      <c r="X463" s="138"/>
      <c r="Y463" s="138"/>
      <c r="Z463" s="138"/>
      <c r="AA463" s="138"/>
      <c r="AB463" s="138"/>
      <c r="AC463" s="139"/>
      <c r="AD463" s="139"/>
      <c r="AE463" s="136"/>
    </row>
    <row r="464" spans="1:31" s="140" customFormat="1" x14ac:dyDescent="0.25">
      <c r="A464" s="135"/>
      <c r="B464" s="135"/>
      <c r="C464" s="136"/>
      <c r="D464" s="136"/>
      <c r="E464" s="134"/>
      <c r="F464" s="134"/>
      <c r="G464" s="137"/>
      <c r="H464" s="137"/>
      <c r="I464" s="137"/>
      <c r="J464" s="137"/>
      <c r="K464" s="134"/>
      <c r="L464" s="138"/>
      <c r="M464" s="138"/>
      <c r="N464" s="138"/>
      <c r="O464" s="138"/>
      <c r="P464" s="138"/>
      <c r="Q464" s="138"/>
      <c r="R464" s="139"/>
      <c r="S464" s="138"/>
      <c r="T464" s="138"/>
      <c r="U464" s="138"/>
      <c r="V464" s="138"/>
      <c r="W464" s="138"/>
      <c r="X464" s="138"/>
      <c r="Y464" s="138"/>
      <c r="Z464" s="138"/>
      <c r="AA464" s="138"/>
      <c r="AB464" s="138"/>
      <c r="AC464" s="139"/>
      <c r="AD464" s="139"/>
      <c r="AE464" s="136"/>
    </row>
    <row r="465" spans="1:31" s="140" customFormat="1" x14ac:dyDescent="0.25">
      <c r="A465" s="135"/>
      <c r="B465" s="135"/>
      <c r="C465" s="136"/>
      <c r="D465" s="136"/>
      <c r="E465" s="134"/>
      <c r="F465" s="134"/>
      <c r="G465" s="137"/>
      <c r="H465" s="137"/>
      <c r="I465" s="137"/>
      <c r="J465" s="137"/>
      <c r="K465" s="134"/>
      <c r="L465" s="138"/>
      <c r="M465" s="138"/>
      <c r="N465" s="138"/>
      <c r="O465" s="138"/>
      <c r="P465" s="138"/>
      <c r="Q465" s="138"/>
      <c r="R465" s="139"/>
      <c r="S465" s="138"/>
      <c r="T465" s="138"/>
      <c r="U465" s="138"/>
      <c r="V465" s="138"/>
      <c r="W465" s="138"/>
      <c r="X465" s="138"/>
      <c r="Y465" s="138"/>
      <c r="Z465" s="138"/>
      <c r="AA465" s="138"/>
      <c r="AB465" s="138"/>
      <c r="AC465" s="139"/>
      <c r="AD465" s="139"/>
      <c r="AE465" s="136"/>
    </row>
    <row r="466" spans="1:31" s="140" customFormat="1" x14ac:dyDescent="0.25">
      <c r="A466" s="135"/>
      <c r="B466" s="135"/>
      <c r="C466" s="136"/>
      <c r="D466" s="136"/>
      <c r="E466" s="134"/>
      <c r="F466" s="134"/>
      <c r="G466" s="137"/>
      <c r="H466" s="137"/>
      <c r="I466" s="137"/>
      <c r="J466" s="137"/>
      <c r="K466" s="134"/>
      <c r="L466" s="138"/>
      <c r="M466" s="138"/>
      <c r="N466" s="138"/>
      <c r="O466" s="138"/>
      <c r="P466" s="138"/>
      <c r="Q466" s="138"/>
      <c r="R466" s="139"/>
      <c r="S466" s="138"/>
      <c r="T466" s="138"/>
      <c r="U466" s="138"/>
      <c r="V466" s="138"/>
      <c r="W466" s="138"/>
      <c r="X466" s="138"/>
      <c r="Y466" s="138"/>
      <c r="Z466" s="138"/>
      <c r="AA466" s="138"/>
      <c r="AB466" s="138"/>
      <c r="AC466" s="139"/>
      <c r="AD466" s="139"/>
      <c r="AE466" s="136"/>
    </row>
    <row r="467" spans="1:31" s="140" customFormat="1" x14ac:dyDescent="0.25">
      <c r="A467" s="135"/>
      <c r="B467" s="135"/>
      <c r="C467" s="136"/>
      <c r="D467" s="136"/>
      <c r="E467" s="134"/>
      <c r="F467" s="134"/>
      <c r="G467" s="137"/>
      <c r="H467" s="137"/>
      <c r="I467" s="137"/>
      <c r="J467" s="137"/>
      <c r="K467" s="134"/>
      <c r="L467" s="138"/>
      <c r="M467" s="138"/>
      <c r="N467" s="138"/>
      <c r="O467" s="138"/>
      <c r="P467" s="138"/>
      <c r="Q467" s="138"/>
      <c r="R467" s="139"/>
      <c r="S467" s="138"/>
      <c r="T467" s="138"/>
      <c r="U467" s="138"/>
      <c r="V467" s="138"/>
      <c r="W467" s="138"/>
      <c r="X467" s="138"/>
      <c r="Y467" s="138"/>
      <c r="Z467" s="138"/>
      <c r="AA467" s="138"/>
      <c r="AB467" s="138"/>
      <c r="AC467" s="139"/>
      <c r="AD467" s="139"/>
      <c r="AE467" s="136"/>
    </row>
    <row r="468" spans="1:31" s="140" customFormat="1" x14ac:dyDescent="0.25">
      <c r="A468" s="135"/>
      <c r="B468" s="135"/>
      <c r="C468" s="136"/>
      <c r="D468" s="136"/>
      <c r="E468" s="134"/>
      <c r="F468" s="134"/>
      <c r="G468" s="137"/>
      <c r="H468" s="137"/>
      <c r="I468" s="137"/>
      <c r="J468" s="137"/>
      <c r="K468" s="134"/>
      <c r="L468" s="138"/>
      <c r="M468" s="138"/>
      <c r="N468" s="138"/>
      <c r="O468" s="138"/>
      <c r="P468" s="138"/>
      <c r="Q468" s="138"/>
      <c r="R468" s="139"/>
      <c r="S468" s="138"/>
      <c r="T468" s="138"/>
      <c r="U468" s="138"/>
      <c r="V468" s="138"/>
      <c r="W468" s="138"/>
      <c r="X468" s="138"/>
      <c r="Y468" s="138"/>
      <c r="Z468" s="138"/>
      <c r="AA468" s="138"/>
      <c r="AB468" s="138"/>
      <c r="AC468" s="139"/>
      <c r="AD468" s="139"/>
      <c r="AE468" s="136"/>
    </row>
    <row r="469" spans="1:31" s="140" customFormat="1" x14ac:dyDescent="0.25">
      <c r="A469" s="135"/>
      <c r="B469" s="135"/>
      <c r="C469" s="136"/>
      <c r="D469" s="136"/>
      <c r="E469" s="134"/>
      <c r="F469" s="134"/>
      <c r="G469" s="137"/>
      <c r="H469" s="137"/>
      <c r="I469" s="137"/>
      <c r="J469" s="137"/>
      <c r="K469" s="134"/>
      <c r="L469" s="138"/>
      <c r="M469" s="138"/>
      <c r="N469" s="138"/>
      <c r="O469" s="138"/>
      <c r="P469" s="138"/>
      <c r="Q469" s="138"/>
      <c r="R469" s="139"/>
      <c r="S469" s="138"/>
      <c r="T469" s="138"/>
      <c r="U469" s="138"/>
      <c r="V469" s="138"/>
      <c r="W469" s="138"/>
      <c r="X469" s="138"/>
      <c r="Y469" s="138"/>
      <c r="Z469" s="138"/>
      <c r="AA469" s="138"/>
      <c r="AB469" s="138"/>
      <c r="AC469" s="139"/>
      <c r="AD469" s="139"/>
      <c r="AE469" s="136"/>
    </row>
    <row r="470" spans="1:31" s="140" customFormat="1" x14ac:dyDescent="0.25">
      <c r="A470" s="135"/>
      <c r="B470" s="135"/>
      <c r="C470" s="136"/>
      <c r="D470" s="136"/>
      <c r="E470" s="134"/>
      <c r="F470" s="134"/>
      <c r="G470" s="137"/>
      <c r="H470" s="137"/>
      <c r="I470" s="137"/>
      <c r="J470" s="137"/>
      <c r="K470" s="134"/>
      <c r="L470" s="138"/>
      <c r="M470" s="138"/>
      <c r="N470" s="138"/>
      <c r="O470" s="138"/>
      <c r="P470" s="138"/>
      <c r="Q470" s="138"/>
      <c r="R470" s="139"/>
      <c r="S470" s="138"/>
      <c r="T470" s="138"/>
      <c r="U470" s="138"/>
      <c r="V470" s="138"/>
      <c r="W470" s="138"/>
      <c r="X470" s="138"/>
      <c r="Y470" s="138"/>
      <c r="Z470" s="138"/>
      <c r="AA470" s="138"/>
      <c r="AB470" s="138"/>
      <c r="AC470" s="139"/>
      <c r="AD470" s="139"/>
      <c r="AE470" s="136"/>
    </row>
    <row r="471" spans="1:31" s="140" customFormat="1" x14ac:dyDescent="0.25">
      <c r="A471" s="135"/>
      <c r="B471" s="135"/>
      <c r="C471" s="136"/>
      <c r="D471" s="136"/>
      <c r="E471" s="134"/>
      <c r="F471" s="134"/>
      <c r="G471" s="137"/>
      <c r="H471" s="137"/>
      <c r="I471" s="137"/>
      <c r="J471" s="137"/>
      <c r="K471" s="134"/>
      <c r="L471" s="138"/>
      <c r="M471" s="138"/>
      <c r="N471" s="138"/>
      <c r="O471" s="138"/>
      <c r="P471" s="138"/>
      <c r="Q471" s="138"/>
      <c r="R471" s="139"/>
      <c r="S471" s="138"/>
      <c r="T471" s="138"/>
      <c r="U471" s="138"/>
      <c r="V471" s="138"/>
      <c r="W471" s="138"/>
      <c r="X471" s="138"/>
      <c r="Y471" s="138"/>
      <c r="Z471" s="138"/>
      <c r="AA471" s="138"/>
      <c r="AB471" s="138"/>
      <c r="AC471" s="139"/>
      <c r="AD471" s="139"/>
      <c r="AE471" s="136"/>
    </row>
    <row r="472" spans="1:31" s="140" customFormat="1" x14ac:dyDescent="0.25">
      <c r="A472" s="135"/>
      <c r="B472" s="135"/>
      <c r="C472" s="136"/>
      <c r="D472" s="136"/>
      <c r="E472" s="134"/>
      <c r="F472" s="134"/>
      <c r="G472" s="137"/>
      <c r="H472" s="137"/>
      <c r="I472" s="137"/>
      <c r="J472" s="137"/>
      <c r="K472" s="134"/>
      <c r="L472" s="138"/>
      <c r="M472" s="138"/>
      <c r="N472" s="138"/>
      <c r="O472" s="138"/>
      <c r="P472" s="138"/>
      <c r="Q472" s="138"/>
      <c r="R472" s="139"/>
      <c r="S472" s="138"/>
      <c r="T472" s="138"/>
      <c r="U472" s="138"/>
      <c r="V472" s="138"/>
      <c r="W472" s="138"/>
      <c r="X472" s="138"/>
      <c r="Y472" s="138"/>
      <c r="Z472" s="138"/>
      <c r="AA472" s="138"/>
      <c r="AB472" s="138"/>
      <c r="AC472" s="139"/>
      <c r="AD472" s="139"/>
      <c r="AE472" s="136"/>
    </row>
    <row r="473" spans="1:31" s="140" customFormat="1" x14ac:dyDescent="0.25">
      <c r="A473" s="135"/>
      <c r="B473" s="135"/>
      <c r="C473" s="136"/>
      <c r="D473" s="136"/>
      <c r="E473" s="134"/>
      <c r="F473" s="134"/>
      <c r="G473" s="137"/>
      <c r="H473" s="137"/>
      <c r="I473" s="137"/>
      <c r="J473" s="137"/>
      <c r="K473" s="134"/>
      <c r="L473" s="138"/>
      <c r="M473" s="138"/>
      <c r="N473" s="138"/>
      <c r="O473" s="138"/>
      <c r="P473" s="138"/>
      <c r="Q473" s="138"/>
      <c r="R473" s="139"/>
      <c r="S473" s="138"/>
      <c r="T473" s="138"/>
      <c r="U473" s="138"/>
      <c r="V473" s="138"/>
      <c r="W473" s="138"/>
      <c r="X473" s="138"/>
      <c r="Y473" s="138"/>
      <c r="Z473" s="138"/>
      <c r="AA473" s="138"/>
      <c r="AB473" s="138"/>
      <c r="AC473" s="139"/>
      <c r="AD473" s="139"/>
      <c r="AE473" s="136"/>
    </row>
    <row r="474" spans="1:31" s="140" customFormat="1" x14ac:dyDescent="0.25">
      <c r="A474" s="135"/>
      <c r="B474" s="135"/>
      <c r="C474" s="136"/>
      <c r="D474" s="136"/>
      <c r="E474" s="134"/>
      <c r="F474" s="134"/>
      <c r="G474" s="137"/>
      <c r="H474" s="137"/>
      <c r="I474" s="137"/>
      <c r="J474" s="137"/>
      <c r="K474" s="134"/>
      <c r="L474" s="138"/>
      <c r="M474" s="138"/>
      <c r="N474" s="138"/>
      <c r="O474" s="138"/>
      <c r="P474" s="138"/>
      <c r="Q474" s="138"/>
      <c r="R474" s="139"/>
      <c r="S474" s="138"/>
      <c r="T474" s="138"/>
      <c r="U474" s="138"/>
      <c r="V474" s="138"/>
      <c r="W474" s="138"/>
      <c r="X474" s="138"/>
      <c r="Y474" s="138"/>
      <c r="Z474" s="138"/>
      <c r="AA474" s="138"/>
      <c r="AB474" s="138"/>
      <c r="AC474" s="139"/>
      <c r="AD474" s="139"/>
      <c r="AE474" s="136"/>
    </row>
    <row r="475" spans="1:31" s="140" customFormat="1" x14ac:dyDescent="0.25">
      <c r="A475" s="135"/>
      <c r="B475" s="135"/>
      <c r="C475" s="136"/>
      <c r="D475" s="136"/>
      <c r="E475" s="134"/>
      <c r="F475" s="134"/>
      <c r="G475" s="137"/>
      <c r="H475" s="137"/>
      <c r="I475" s="137"/>
      <c r="J475" s="137"/>
      <c r="K475" s="134"/>
      <c r="L475" s="138"/>
      <c r="M475" s="138"/>
      <c r="N475" s="138"/>
      <c r="O475" s="138"/>
      <c r="P475" s="138"/>
      <c r="Q475" s="138"/>
      <c r="R475" s="139"/>
      <c r="S475" s="138"/>
      <c r="T475" s="138"/>
      <c r="U475" s="138"/>
      <c r="V475" s="138"/>
      <c r="W475" s="138"/>
      <c r="X475" s="138"/>
      <c r="Y475" s="138"/>
      <c r="Z475" s="138"/>
      <c r="AA475" s="138"/>
      <c r="AB475" s="138"/>
      <c r="AC475" s="139"/>
      <c r="AD475" s="139"/>
      <c r="AE475" s="136"/>
    </row>
    <row r="476" spans="1:31" s="140" customFormat="1" x14ac:dyDescent="0.25">
      <c r="A476" s="135"/>
      <c r="B476" s="135"/>
      <c r="C476" s="136"/>
      <c r="D476" s="136"/>
      <c r="E476" s="134"/>
      <c r="F476" s="134"/>
      <c r="G476" s="137"/>
      <c r="H476" s="137"/>
      <c r="I476" s="137"/>
      <c r="J476" s="137"/>
      <c r="K476" s="134"/>
      <c r="L476" s="138"/>
      <c r="M476" s="138"/>
      <c r="N476" s="138"/>
      <c r="O476" s="138"/>
      <c r="P476" s="138"/>
      <c r="Q476" s="138"/>
      <c r="R476" s="139"/>
      <c r="S476" s="138"/>
      <c r="T476" s="138"/>
      <c r="U476" s="138"/>
      <c r="V476" s="138"/>
      <c r="W476" s="138"/>
      <c r="X476" s="138"/>
      <c r="Y476" s="138"/>
      <c r="Z476" s="138"/>
      <c r="AA476" s="138"/>
      <c r="AB476" s="138"/>
      <c r="AC476" s="139"/>
      <c r="AD476" s="139"/>
      <c r="AE476" s="136"/>
    </row>
    <row r="477" spans="1:31" s="140" customFormat="1" x14ac:dyDescent="0.25">
      <c r="A477" s="135"/>
      <c r="B477" s="135"/>
      <c r="C477" s="136"/>
      <c r="D477" s="136"/>
      <c r="E477" s="134"/>
      <c r="F477" s="134"/>
      <c r="G477" s="137"/>
      <c r="H477" s="137"/>
      <c r="I477" s="137"/>
      <c r="J477" s="137"/>
      <c r="K477" s="134"/>
      <c r="L477" s="138"/>
      <c r="M477" s="138"/>
      <c r="N477" s="138"/>
      <c r="O477" s="138"/>
      <c r="P477" s="138"/>
      <c r="Q477" s="138"/>
      <c r="R477" s="139"/>
      <c r="S477" s="138"/>
      <c r="T477" s="138"/>
      <c r="U477" s="138"/>
      <c r="V477" s="138"/>
      <c r="W477" s="138"/>
      <c r="X477" s="138"/>
      <c r="Y477" s="138"/>
      <c r="Z477" s="138"/>
      <c r="AA477" s="138"/>
      <c r="AB477" s="138"/>
      <c r="AC477" s="139"/>
      <c r="AD477" s="139"/>
      <c r="AE477" s="136"/>
    </row>
    <row r="478" spans="1:31" s="140" customFormat="1" x14ac:dyDescent="0.25">
      <c r="A478" s="135"/>
      <c r="B478" s="135"/>
      <c r="C478" s="136"/>
      <c r="D478" s="136"/>
      <c r="E478" s="134"/>
      <c r="F478" s="134"/>
      <c r="G478" s="137"/>
      <c r="H478" s="137"/>
      <c r="I478" s="137"/>
      <c r="J478" s="137"/>
      <c r="K478" s="134"/>
      <c r="L478" s="138"/>
      <c r="M478" s="138"/>
      <c r="N478" s="138"/>
      <c r="O478" s="138"/>
      <c r="P478" s="138"/>
      <c r="Q478" s="138"/>
      <c r="R478" s="139"/>
      <c r="S478" s="138"/>
      <c r="T478" s="138"/>
      <c r="U478" s="138"/>
      <c r="V478" s="138"/>
      <c r="W478" s="138"/>
      <c r="X478" s="138"/>
      <c r="Y478" s="138"/>
      <c r="Z478" s="138"/>
      <c r="AA478" s="138"/>
      <c r="AB478" s="138"/>
      <c r="AC478" s="139"/>
      <c r="AD478" s="139"/>
      <c r="AE478" s="136"/>
    </row>
    <row r="479" spans="1:31" s="140" customFormat="1" x14ac:dyDescent="0.25">
      <c r="A479" s="135"/>
      <c r="B479" s="135"/>
      <c r="C479" s="136"/>
      <c r="D479" s="136"/>
      <c r="E479" s="134"/>
      <c r="F479" s="134"/>
      <c r="G479" s="137"/>
      <c r="H479" s="137"/>
      <c r="I479" s="137"/>
      <c r="J479" s="137"/>
      <c r="K479" s="134"/>
      <c r="L479" s="138"/>
      <c r="M479" s="138"/>
      <c r="N479" s="138"/>
      <c r="O479" s="138"/>
      <c r="P479" s="138"/>
      <c r="Q479" s="138"/>
      <c r="R479" s="139"/>
      <c r="S479" s="138"/>
      <c r="T479" s="138"/>
      <c r="U479" s="138"/>
      <c r="V479" s="138"/>
      <c r="W479" s="138"/>
      <c r="X479" s="138"/>
      <c r="Y479" s="138"/>
      <c r="Z479" s="138"/>
      <c r="AA479" s="138"/>
      <c r="AB479" s="138"/>
      <c r="AC479" s="139"/>
      <c r="AD479" s="139"/>
      <c r="AE479" s="136"/>
    </row>
    <row r="480" spans="1:31" s="140" customFormat="1" x14ac:dyDescent="0.25">
      <c r="A480" s="135"/>
      <c r="B480" s="135"/>
      <c r="C480" s="136"/>
      <c r="D480" s="136"/>
      <c r="E480" s="134"/>
      <c r="F480" s="134"/>
      <c r="G480" s="137"/>
      <c r="H480" s="137"/>
      <c r="I480" s="137"/>
      <c r="J480" s="137"/>
      <c r="K480" s="134"/>
      <c r="L480" s="138"/>
      <c r="M480" s="138"/>
      <c r="N480" s="138"/>
      <c r="O480" s="138"/>
      <c r="P480" s="138"/>
      <c r="Q480" s="138"/>
      <c r="R480" s="139"/>
      <c r="S480" s="138"/>
      <c r="T480" s="138"/>
      <c r="U480" s="138"/>
      <c r="V480" s="138"/>
      <c r="W480" s="138"/>
      <c r="X480" s="138"/>
      <c r="Y480" s="138"/>
      <c r="Z480" s="138"/>
      <c r="AA480" s="138"/>
      <c r="AB480" s="138"/>
      <c r="AC480" s="139"/>
      <c r="AD480" s="139"/>
      <c r="AE480" s="136"/>
    </row>
    <row r="481" spans="1:31" s="140" customFormat="1" x14ac:dyDescent="0.25">
      <c r="A481" s="135"/>
      <c r="B481" s="135"/>
      <c r="C481" s="136"/>
      <c r="D481" s="136"/>
      <c r="E481" s="134"/>
      <c r="F481" s="134"/>
      <c r="G481" s="137"/>
      <c r="H481" s="137"/>
      <c r="I481" s="137"/>
      <c r="J481" s="137"/>
      <c r="K481" s="134"/>
      <c r="L481" s="138"/>
      <c r="M481" s="138"/>
      <c r="N481" s="138"/>
      <c r="O481" s="138"/>
      <c r="P481" s="138"/>
      <c r="Q481" s="138"/>
      <c r="R481" s="139"/>
      <c r="S481" s="138"/>
      <c r="T481" s="138"/>
      <c r="U481" s="138"/>
      <c r="V481" s="138"/>
      <c r="W481" s="138"/>
      <c r="X481" s="138"/>
      <c r="Y481" s="138"/>
      <c r="Z481" s="138"/>
      <c r="AA481" s="138"/>
      <c r="AB481" s="138"/>
      <c r="AC481" s="139"/>
      <c r="AD481" s="139"/>
      <c r="AE481" s="136"/>
    </row>
    <row r="482" spans="1:31" s="140" customFormat="1" x14ac:dyDescent="0.25">
      <c r="A482" s="135"/>
      <c r="B482" s="135"/>
      <c r="C482" s="136"/>
      <c r="D482" s="136"/>
      <c r="E482" s="134"/>
      <c r="F482" s="134"/>
      <c r="G482" s="137"/>
      <c r="H482" s="137"/>
      <c r="I482" s="137"/>
      <c r="J482" s="137"/>
      <c r="K482" s="134"/>
      <c r="L482" s="138"/>
      <c r="M482" s="138"/>
      <c r="N482" s="138"/>
      <c r="O482" s="138"/>
      <c r="P482" s="138"/>
      <c r="Q482" s="138"/>
      <c r="R482" s="139"/>
      <c r="S482" s="138"/>
      <c r="T482" s="138"/>
      <c r="U482" s="138"/>
      <c r="V482" s="138"/>
      <c r="W482" s="138"/>
      <c r="X482" s="138"/>
      <c r="Y482" s="138"/>
      <c r="Z482" s="138"/>
      <c r="AA482" s="138"/>
      <c r="AB482" s="138"/>
      <c r="AC482" s="139"/>
      <c r="AD482" s="139"/>
      <c r="AE482" s="136"/>
    </row>
    <row r="483" spans="1:31" s="140" customFormat="1" x14ac:dyDescent="0.25">
      <c r="A483" s="135"/>
      <c r="B483" s="135"/>
      <c r="C483" s="136"/>
      <c r="D483" s="136"/>
      <c r="E483" s="134"/>
      <c r="F483" s="134"/>
      <c r="G483" s="137"/>
      <c r="H483" s="137"/>
      <c r="I483" s="137"/>
      <c r="J483" s="137"/>
      <c r="K483" s="134"/>
      <c r="L483" s="138"/>
      <c r="M483" s="138"/>
      <c r="N483" s="138"/>
      <c r="O483" s="138"/>
      <c r="P483" s="138"/>
      <c r="Q483" s="138"/>
      <c r="R483" s="139"/>
      <c r="S483" s="138"/>
      <c r="T483" s="138"/>
      <c r="U483" s="138"/>
      <c r="V483" s="138"/>
      <c r="W483" s="138"/>
      <c r="X483" s="138"/>
      <c r="Y483" s="138"/>
      <c r="Z483" s="138"/>
      <c r="AA483" s="138"/>
      <c r="AB483" s="138"/>
      <c r="AC483" s="139"/>
      <c r="AD483" s="139"/>
      <c r="AE483" s="136"/>
    </row>
    <row r="484" spans="1:31" s="140" customFormat="1" x14ac:dyDescent="0.25">
      <c r="A484" s="135"/>
      <c r="B484" s="135"/>
      <c r="C484" s="136"/>
      <c r="D484" s="136"/>
      <c r="E484" s="134"/>
      <c r="F484" s="134"/>
      <c r="G484" s="137"/>
      <c r="H484" s="137"/>
      <c r="I484" s="137"/>
      <c r="J484" s="137"/>
      <c r="K484" s="134"/>
      <c r="L484" s="138"/>
      <c r="M484" s="138"/>
      <c r="N484" s="138"/>
      <c r="O484" s="138"/>
      <c r="P484" s="138"/>
      <c r="Q484" s="138"/>
      <c r="R484" s="139"/>
      <c r="S484" s="138"/>
      <c r="T484" s="138"/>
      <c r="U484" s="138"/>
      <c r="V484" s="138"/>
      <c r="W484" s="138"/>
      <c r="X484" s="138"/>
      <c r="Y484" s="138"/>
      <c r="Z484" s="138"/>
      <c r="AA484" s="138"/>
      <c r="AB484" s="138"/>
      <c r="AC484" s="139"/>
      <c r="AD484" s="139"/>
      <c r="AE484" s="136"/>
    </row>
    <row r="485" spans="1:31" s="140" customFormat="1" x14ac:dyDescent="0.25">
      <c r="A485" s="135"/>
      <c r="B485" s="135"/>
      <c r="C485" s="136"/>
      <c r="D485" s="136"/>
      <c r="E485" s="134"/>
      <c r="F485" s="134"/>
      <c r="G485" s="137"/>
      <c r="H485" s="137"/>
      <c r="I485" s="137"/>
      <c r="J485" s="137"/>
      <c r="K485" s="134"/>
      <c r="L485" s="138"/>
      <c r="M485" s="138"/>
      <c r="N485" s="138"/>
      <c r="O485" s="138"/>
      <c r="P485" s="138"/>
      <c r="Q485" s="138"/>
      <c r="R485" s="139"/>
      <c r="S485" s="138"/>
      <c r="T485" s="138"/>
      <c r="U485" s="138"/>
      <c r="V485" s="138"/>
      <c r="W485" s="138"/>
      <c r="X485" s="138"/>
      <c r="Y485" s="138"/>
      <c r="Z485" s="138"/>
      <c r="AA485" s="138"/>
      <c r="AB485" s="138"/>
      <c r="AC485" s="139"/>
      <c r="AD485" s="139"/>
      <c r="AE485" s="136"/>
    </row>
  </sheetData>
  <mergeCells count="7">
    <mergeCell ref="C1:AE1"/>
    <mergeCell ref="F2:J2"/>
    <mergeCell ref="K2:O2"/>
    <mergeCell ref="P2:R2"/>
    <mergeCell ref="S2:W2"/>
    <mergeCell ref="X2:AC2"/>
    <mergeCell ref="AD2:AE2"/>
  </mergeCells>
  <conditionalFormatting sqref="F6">
    <cfRule type="cellIs" dxfId="7" priority="4" operator="equal">
      <formula>"Amber"</formula>
    </cfRule>
    <cfRule type="cellIs" dxfId="6" priority="5" operator="equal">
      <formula>"Green"</formula>
    </cfRule>
    <cfRule type="cellIs" dxfId="5" priority="6" operator="equal">
      <formula>"Red"</formula>
    </cfRule>
    <cfRule type="containsText" dxfId="4" priority="8" operator="containsText" text="Amber">
      <formula>NOT(ISERROR(SEARCH("Amber",F6)))</formula>
    </cfRule>
  </conditionalFormatting>
  <conditionalFormatting sqref="K6">
    <cfRule type="cellIs" dxfId="3" priority="1" operator="equal">
      <formula>"Red"</formula>
    </cfRule>
    <cfRule type="cellIs" dxfId="2" priority="2" operator="equal">
      <formula>"Amber"</formula>
    </cfRule>
    <cfRule type="cellIs" dxfId="1" priority="3" operator="equal">
      <formula>"Green"</formula>
    </cfRule>
  </conditionalFormatting>
  <dataValidations count="2">
    <dataValidation type="list" allowBlank="1" showInputMessage="1" showErrorMessage="1" sqref="E6" xr:uid="{3CA24040-4729-44FA-A18F-A33B899F4E61}">
      <formula1>#REF!</formula1>
    </dataValidation>
    <dataValidation type="list" allowBlank="1" showInputMessage="1" showErrorMessage="1" sqref="C6:D6" xr:uid="{A8CDE168-3EA0-465A-97F2-D0D1E903A226}">
      <formula1>#REF!</formula1>
    </dataValidation>
  </dataValidations>
  <pageMargins left="0.31496062992125984" right="0.31496062992125984" top="0.74803149606299213" bottom="0.74803149606299213" header="0.31496062992125984" footer="0.31496062992125984"/>
  <pageSetup paperSize="8" scale="42"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7" operator="equal" id="{B07D31B5-E1AB-4095-BC1D-1C3AD6C1462B}">
            <xm:f>Assumptions_GEN!$B$147</xm:f>
            <x14:dxf/>
          </x14:cfRule>
          <xm:sqref>F6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promptTitle="Amber" prompt="not" xr:uid="{56FA30F4-6049-4463-B262-B579A3B1829D}">
          <x14:formula1>
            <xm:f>Assumptions_GEN!$B$147:$B$149</xm:f>
          </x14:formula1>
          <xm:sqref>F6</xm:sqref>
        </x14:dataValidation>
        <x14:dataValidation type="list" allowBlank="1" showInputMessage="1" showErrorMessage="1" xr:uid="{7625D818-03E1-4CE6-84CD-18955A12624C}">
          <x14:formula1>
            <xm:f>Assumptions_GEN!$B$147:$B$149</xm:f>
          </x14:formula1>
          <xm:sqref>K6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autoPageBreaks="0"/>
  </sheetPr>
  <dimension ref="A1:Z149"/>
  <sheetViews>
    <sheetView showGridLines="0" topLeftCell="A109" zoomScaleNormal="100" zoomScaleSheetLayoutView="100" workbookViewId="0">
      <selection activeCell="H123" sqref="H123"/>
    </sheetView>
  </sheetViews>
  <sheetFormatPr defaultColWidth="0" defaultRowHeight="11.9" customHeight="1" x14ac:dyDescent="0.25"/>
  <cols>
    <col min="1" max="1" width="9.1796875" customWidth="1"/>
    <col min="2" max="2" width="55.453125" style="45" bestFit="1" customWidth="1"/>
    <col min="3" max="3" width="3" customWidth="1"/>
    <col min="4" max="4" width="36.81640625" customWidth="1"/>
    <col min="5" max="5" width="2.26953125" customWidth="1"/>
    <col min="6" max="6" width="26.453125" customWidth="1"/>
    <col min="7" max="7" width="1.81640625" customWidth="1"/>
    <col min="8" max="8" width="13" customWidth="1"/>
    <col min="9" max="9" width="65.54296875" customWidth="1"/>
    <col min="10" max="10" width="3.7265625" customWidth="1"/>
    <col min="11" max="11" width="33.453125" customWidth="1"/>
    <col min="12" max="26" width="9.1796875" customWidth="1"/>
    <col min="27" max="16384" width="9.1796875" hidden="1"/>
  </cols>
  <sheetData>
    <row r="1" spans="1:26" ht="11.9" customHeight="1" x14ac:dyDescent="0.4">
      <c r="A1" s="30"/>
      <c r="B1" s="34"/>
      <c r="C1" s="30"/>
      <c r="D1" s="30"/>
      <c r="E1" s="30"/>
      <c r="F1" s="30"/>
      <c r="G1" s="30"/>
      <c r="H1" s="30"/>
      <c r="I1" s="30"/>
      <c r="J1" s="30"/>
      <c r="K1" s="30"/>
      <c r="L1" s="30"/>
      <c r="M1" s="30"/>
      <c r="N1" s="30"/>
      <c r="O1" s="30"/>
      <c r="P1" s="30"/>
      <c r="Q1" s="30"/>
      <c r="R1" s="30"/>
      <c r="S1" s="30"/>
      <c r="T1" s="30"/>
      <c r="U1" s="30"/>
      <c r="V1" s="30"/>
      <c r="W1" s="30"/>
      <c r="X1" s="30"/>
      <c r="Y1" s="30"/>
      <c r="Z1" s="30"/>
    </row>
    <row r="2" spans="1:26" ht="11.9" customHeight="1" x14ac:dyDescent="0.4">
      <c r="A2" s="30"/>
      <c r="B2" s="34"/>
      <c r="C2" s="30"/>
      <c r="D2" s="30"/>
      <c r="E2" s="30"/>
      <c r="F2" s="30"/>
      <c r="G2" s="30"/>
      <c r="H2" s="30"/>
      <c r="I2" s="30"/>
      <c r="J2" s="30"/>
      <c r="K2" s="30"/>
      <c r="L2" s="30"/>
      <c r="M2" s="30"/>
      <c r="N2" s="30"/>
      <c r="O2" s="30"/>
      <c r="P2" s="30"/>
      <c r="Q2" s="30"/>
      <c r="R2" s="30"/>
      <c r="S2" s="30"/>
      <c r="T2" s="30"/>
      <c r="U2" s="30"/>
      <c r="V2" s="30"/>
      <c r="W2" s="30"/>
      <c r="X2" s="30"/>
      <c r="Y2" s="30"/>
      <c r="Z2" s="30"/>
    </row>
    <row r="3" spans="1:26" ht="11.9" customHeight="1" x14ac:dyDescent="0.4">
      <c r="A3" s="30"/>
      <c r="B3" s="34"/>
      <c r="C3" s="30"/>
      <c r="D3" s="30"/>
      <c r="E3" s="30"/>
      <c r="F3" s="30"/>
      <c r="G3" s="30"/>
      <c r="H3" s="30"/>
      <c r="I3" s="30"/>
      <c r="J3" s="30"/>
      <c r="K3" s="30"/>
      <c r="L3" s="30"/>
      <c r="M3" s="30"/>
      <c r="N3" s="30"/>
      <c r="O3" s="30"/>
      <c r="P3" s="30"/>
      <c r="Q3" s="30"/>
      <c r="R3" s="30"/>
      <c r="S3" s="30"/>
      <c r="T3" s="30"/>
      <c r="U3" s="30"/>
      <c r="V3" s="30"/>
      <c r="W3" s="30"/>
      <c r="X3" s="30"/>
      <c r="Y3" s="30"/>
      <c r="Z3" s="30"/>
    </row>
    <row r="4" spans="1:26" ht="11.9" customHeight="1" x14ac:dyDescent="0.4">
      <c r="A4" s="30"/>
      <c r="B4" s="34"/>
      <c r="C4" s="30"/>
      <c r="D4" s="30"/>
      <c r="E4" s="30"/>
      <c r="F4" s="30"/>
      <c r="G4" s="30"/>
      <c r="H4" s="30"/>
      <c r="I4" s="30"/>
      <c r="J4" s="30"/>
      <c r="K4" s="30"/>
      <c r="L4" s="30"/>
      <c r="M4" s="30"/>
      <c r="N4" s="30"/>
      <c r="O4" s="30"/>
      <c r="P4" s="30"/>
      <c r="Q4" s="30"/>
      <c r="R4" s="30"/>
      <c r="S4" s="30"/>
      <c r="T4" s="30"/>
      <c r="U4" s="30"/>
      <c r="V4" s="30"/>
      <c r="W4" s="30"/>
      <c r="X4" s="30"/>
      <c r="Y4" s="30"/>
      <c r="Z4" s="30"/>
    </row>
    <row r="5" spans="1:26" ht="11.9" customHeight="1" x14ac:dyDescent="0.4">
      <c r="A5" s="31"/>
    </row>
    <row r="6" spans="1:26" s="46" customFormat="1" ht="11.9" customHeight="1" x14ac:dyDescent="0.4">
      <c r="A6" s="30"/>
      <c r="B6" s="32" t="s">
        <v>129</v>
      </c>
      <c r="C6" s="30"/>
      <c r="D6" s="30"/>
      <c r="E6" s="30"/>
      <c r="F6" s="30"/>
      <c r="G6" s="30"/>
      <c r="H6" s="30"/>
      <c r="I6" s="30"/>
      <c r="J6" s="30"/>
      <c r="K6" s="30"/>
      <c r="L6" s="30"/>
      <c r="M6" s="30"/>
      <c r="N6" s="30"/>
      <c r="O6" s="30"/>
      <c r="P6" s="30"/>
      <c r="Q6" s="30"/>
      <c r="R6" s="30"/>
      <c r="S6" s="30"/>
      <c r="T6" s="30"/>
      <c r="U6" s="30"/>
      <c r="V6" s="30"/>
      <c r="W6" s="30"/>
      <c r="X6" s="30"/>
      <c r="Y6" s="30"/>
      <c r="Z6" s="30"/>
    </row>
    <row r="7" spans="1:26" ht="11.9" customHeight="1" x14ac:dyDescent="0.4">
      <c r="A7" s="31"/>
    </row>
    <row r="8" spans="1:26" s="47" customFormat="1" ht="11.9" customHeight="1" x14ac:dyDescent="0.25">
      <c r="B8" s="35" t="s">
        <v>98</v>
      </c>
    </row>
    <row r="9" spans="1:26" s="47" customFormat="1" ht="11.9" customHeight="1" x14ac:dyDescent="0.25">
      <c r="B9" s="35" t="s">
        <v>99</v>
      </c>
    </row>
    <row r="10" spans="1:26" s="47" customFormat="1" ht="11.9" customHeight="1" x14ac:dyDescent="0.25">
      <c r="B10" s="48"/>
    </row>
    <row r="11" spans="1:26" s="46" customFormat="1" ht="11.9" customHeight="1" x14ac:dyDescent="0.4">
      <c r="A11" s="30"/>
      <c r="B11" s="32" t="s">
        <v>96</v>
      </c>
      <c r="C11" s="30"/>
      <c r="D11" s="30"/>
      <c r="E11" s="30"/>
      <c r="F11" s="30"/>
      <c r="G11" s="30"/>
      <c r="H11" s="30"/>
      <c r="I11" s="30"/>
      <c r="J11" s="30"/>
      <c r="K11" s="30"/>
      <c r="L11" s="30"/>
      <c r="M11" s="30"/>
      <c r="N11" s="30"/>
      <c r="O11" s="30"/>
      <c r="P11" s="30"/>
      <c r="Q11" s="30"/>
      <c r="R11" s="30"/>
      <c r="S11" s="30"/>
      <c r="T11" s="30"/>
      <c r="U11" s="30"/>
      <c r="V11" s="30"/>
      <c r="W11" s="30"/>
      <c r="X11" s="30"/>
      <c r="Y11" s="30"/>
      <c r="Z11" s="30"/>
    </row>
    <row r="12" spans="1:26" s="46" customFormat="1" ht="11.9" customHeight="1" x14ac:dyDescent="0.4">
      <c r="A12" s="31"/>
      <c r="B12" s="33"/>
      <c r="C12" s="31"/>
      <c r="D12" s="31"/>
      <c r="E12" s="31"/>
      <c r="F12" s="31"/>
      <c r="G12" s="31"/>
      <c r="H12" s="31"/>
      <c r="I12" s="31"/>
      <c r="J12" s="31"/>
      <c r="K12" s="31"/>
      <c r="L12" s="31"/>
      <c r="M12" s="31"/>
      <c r="N12" s="31"/>
      <c r="O12" s="31"/>
      <c r="P12" s="31"/>
      <c r="Q12" s="31"/>
      <c r="R12" s="31"/>
      <c r="S12" s="31"/>
      <c r="T12" s="31"/>
      <c r="U12" s="31"/>
      <c r="V12" s="31"/>
      <c r="W12" s="31"/>
      <c r="X12" s="31"/>
      <c r="Y12" s="31"/>
      <c r="Z12" s="31"/>
    </row>
    <row r="13" spans="1:26" s="47" customFormat="1" ht="11.9" customHeight="1" x14ac:dyDescent="0.25">
      <c r="B13" s="35" t="s">
        <v>101</v>
      </c>
    </row>
    <row r="14" spans="1:26" s="47" customFormat="1" ht="11.9" customHeight="1" x14ac:dyDescent="0.25">
      <c r="B14" s="35" t="s">
        <v>116</v>
      </c>
    </row>
    <row r="15" spans="1:26" s="47" customFormat="1" ht="11.9" customHeight="1" x14ac:dyDescent="0.25">
      <c r="B15" s="35" t="s">
        <v>117</v>
      </c>
    </row>
    <row r="16" spans="1:26" s="47" customFormat="1" ht="11.9" customHeight="1" x14ac:dyDescent="0.25">
      <c r="B16" s="35" t="s">
        <v>118</v>
      </c>
    </row>
    <row r="17" spans="1:26" s="47" customFormat="1" ht="11.9" customHeight="1" x14ac:dyDescent="0.25">
      <c r="B17" s="35" t="s">
        <v>102</v>
      </c>
    </row>
    <row r="18" spans="1:26" s="47" customFormat="1" ht="11.9" customHeight="1" x14ac:dyDescent="0.25">
      <c r="B18" s="35" t="s">
        <v>103</v>
      </c>
    </row>
    <row r="19" spans="1:26" s="47" customFormat="1" ht="11.9" customHeight="1" x14ac:dyDescent="0.25">
      <c r="B19" s="35" t="s">
        <v>104</v>
      </c>
    </row>
    <row r="20" spans="1:26" s="47" customFormat="1" ht="11.9" customHeight="1" x14ac:dyDescent="0.25">
      <c r="B20" s="35" t="s">
        <v>119</v>
      </c>
    </row>
    <row r="21" spans="1:26" s="47" customFormat="1" ht="11.9" customHeight="1" x14ac:dyDescent="0.25">
      <c r="B21" s="35" t="s">
        <v>120</v>
      </c>
    </row>
    <row r="22" spans="1:26" s="47" customFormat="1" ht="11.9" customHeight="1" x14ac:dyDescent="0.25">
      <c r="B22" s="35" t="s">
        <v>121</v>
      </c>
      <c r="F22"/>
    </row>
    <row r="23" spans="1:26" s="47" customFormat="1" ht="11.9" customHeight="1" x14ac:dyDescent="0.25">
      <c r="B23" s="35" t="s">
        <v>122</v>
      </c>
      <c r="F23"/>
    </row>
    <row r="24" spans="1:26" s="47" customFormat="1" ht="11.9" customHeight="1" x14ac:dyDescent="0.25">
      <c r="B24" s="35" t="s">
        <v>123</v>
      </c>
      <c r="F24"/>
    </row>
    <row r="25" spans="1:26" s="47" customFormat="1" ht="11.9" customHeight="1" x14ac:dyDescent="0.25">
      <c r="B25" s="35" t="s">
        <v>100</v>
      </c>
      <c r="F25"/>
    </row>
    <row r="26" spans="1:26" s="47" customFormat="1" ht="11.9" customHeight="1" x14ac:dyDescent="0.25">
      <c r="B26" s="35" t="s">
        <v>124</v>
      </c>
      <c r="F26"/>
    </row>
    <row r="27" spans="1:26" s="47" customFormat="1" ht="11.9" customHeight="1" x14ac:dyDescent="0.25">
      <c r="B27" s="35" t="s">
        <v>125</v>
      </c>
      <c r="F27"/>
    </row>
    <row r="28" spans="1:26" s="47" customFormat="1" ht="11.9" customHeight="1" x14ac:dyDescent="0.25">
      <c r="B28" s="48"/>
      <c r="F28"/>
    </row>
    <row r="29" spans="1:26" s="46" customFormat="1" ht="11.9" customHeight="1" x14ac:dyDescent="0.4">
      <c r="A29" s="30"/>
      <c r="B29" s="32" t="s">
        <v>26</v>
      </c>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s="46" customFormat="1" ht="11.9" customHeight="1" x14ac:dyDescent="0.4">
      <c r="A30" s="31"/>
      <c r="B30" s="33"/>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26" s="47" customFormat="1" ht="11.9" customHeight="1" x14ac:dyDescent="0.25">
      <c r="B31" s="35" t="s">
        <v>27</v>
      </c>
      <c r="F31"/>
    </row>
    <row r="32" spans="1:26" s="47" customFormat="1" ht="11.9" customHeight="1" x14ac:dyDescent="0.25">
      <c r="B32" s="35" t="s">
        <v>28</v>
      </c>
      <c r="F32"/>
    </row>
    <row r="33" spans="1:26" ht="11.9" customHeight="1" x14ac:dyDescent="0.25">
      <c r="B33" s="35" t="s">
        <v>126</v>
      </c>
    </row>
    <row r="34" spans="1:26" ht="11.9" customHeight="1" x14ac:dyDescent="0.25">
      <c r="B34" s="35" t="s">
        <v>29</v>
      </c>
    </row>
    <row r="35" spans="1:26" ht="11.9" customHeight="1" x14ac:dyDescent="0.25">
      <c r="B35" s="35" t="s">
        <v>127</v>
      </c>
    </row>
    <row r="36" spans="1:26" ht="11.9" customHeight="1" x14ac:dyDescent="0.25">
      <c r="B36" s="35" t="s">
        <v>30</v>
      </c>
    </row>
    <row r="38" spans="1:26" s="46" customFormat="1" ht="11.9" customHeight="1" x14ac:dyDescent="0.4">
      <c r="A38" s="30"/>
      <c r="B38" s="32" t="s">
        <v>18</v>
      </c>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s="46" customFormat="1" ht="11.9" customHeight="1" x14ac:dyDescent="0.4">
      <c r="A39" s="31"/>
      <c r="B39" s="33"/>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ht="11.9" customHeight="1" x14ac:dyDescent="0.25">
      <c r="B40" s="35" t="s">
        <v>57</v>
      </c>
    </row>
    <row r="41" spans="1:26" ht="11.9" customHeight="1" x14ac:dyDescent="0.25">
      <c r="B41" s="35" t="s">
        <v>59</v>
      </c>
    </row>
    <row r="42" spans="1:26" ht="11.9" customHeight="1" x14ac:dyDescent="0.25">
      <c r="B42" s="35" t="s">
        <v>60</v>
      </c>
    </row>
    <row r="43" spans="1:26" ht="11.9" customHeight="1" x14ac:dyDescent="0.25">
      <c r="B43" s="35" t="s">
        <v>61</v>
      </c>
    </row>
    <row r="44" spans="1:26" ht="11.9" customHeight="1" x14ac:dyDescent="0.25">
      <c r="B44" s="35" t="s">
        <v>62</v>
      </c>
    </row>
    <row r="45" spans="1:26" ht="11.9" customHeight="1" x14ac:dyDescent="0.25">
      <c r="B45" s="35" t="s">
        <v>63</v>
      </c>
    </row>
    <row r="46" spans="1:26" ht="11.9" customHeight="1" x14ac:dyDescent="0.25">
      <c r="B46" s="35" t="s">
        <v>64</v>
      </c>
    </row>
    <row r="47" spans="1:26" ht="11.9" customHeight="1" x14ac:dyDescent="0.25">
      <c r="B47" s="35" t="s">
        <v>65</v>
      </c>
    </row>
    <row r="48" spans="1:26" ht="11.9" customHeight="1" x14ac:dyDescent="0.25">
      <c r="B48" s="35" t="s">
        <v>66</v>
      </c>
    </row>
    <row r="49" spans="2:2" ht="11.9" customHeight="1" x14ac:dyDescent="0.25">
      <c r="B49" s="35" t="s">
        <v>67</v>
      </c>
    </row>
    <row r="50" spans="2:2" ht="11.9" customHeight="1" x14ac:dyDescent="0.25">
      <c r="B50" s="35" t="s">
        <v>68</v>
      </c>
    </row>
    <row r="51" spans="2:2" ht="11.9" customHeight="1" x14ac:dyDescent="0.25">
      <c r="B51" s="35" t="s">
        <v>69</v>
      </c>
    </row>
    <row r="52" spans="2:2" ht="11.9" customHeight="1" x14ac:dyDescent="0.25">
      <c r="B52" s="35" t="s">
        <v>70</v>
      </c>
    </row>
    <row r="53" spans="2:2" ht="11.9" customHeight="1" x14ac:dyDescent="0.25">
      <c r="B53" s="35" t="s">
        <v>71</v>
      </c>
    </row>
    <row r="54" spans="2:2" ht="11.9" customHeight="1" x14ac:dyDescent="0.25">
      <c r="B54" s="35" t="s">
        <v>72</v>
      </c>
    </row>
    <row r="55" spans="2:2" ht="11.9" customHeight="1" x14ac:dyDescent="0.25">
      <c r="B55" s="35" t="s">
        <v>73</v>
      </c>
    </row>
    <row r="56" spans="2:2" ht="11.9" customHeight="1" x14ac:dyDescent="0.25">
      <c r="B56" s="35" t="s">
        <v>74</v>
      </c>
    </row>
    <row r="57" spans="2:2" ht="11.9" customHeight="1" x14ac:dyDescent="0.25">
      <c r="B57" s="35" t="s">
        <v>75</v>
      </c>
    </row>
    <row r="58" spans="2:2" ht="11.9" customHeight="1" x14ac:dyDescent="0.25">
      <c r="B58" s="35" t="s">
        <v>76</v>
      </c>
    </row>
    <row r="59" spans="2:2" ht="11.9" customHeight="1" x14ac:dyDescent="0.25">
      <c r="B59" s="35" t="s">
        <v>77</v>
      </c>
    </row>
    <row r="60" spans="2:2" ht="11.9" customHeight="1" x14ac:dyDescent="0.25">
      <c r="B60" s="35" t="s">
        <v>78</v>
      </c>
    </row>
    <row r="61" spans="2:2" ht="11.9" customHeight="1" x14ac:dyDescent="0.25">
      <c r="B61" s="35" t="s">
        <v>79</v>
      </c>
    </row>
    <row r="62" spans="2:2" ht="11.9" customHeight="1" x14ac:dyDescent="0.25">
      <c r="B62" s="35" t="s">
        <v>80</v>
      </c>
    </row>
    <row r="63" spans="2:2" ht="11.9" customHeight="1" x14ac:dyDescent="0.25">
      <c r="B63" s="35" t="s">
        <v>81</v>
      </c>
    </row>
    <row r="64" spans="2:2" ht="11.9" customHeight="1" x14ac:dyDescent="0.25">
      <c r="B64" s="35" t="s">
        <v>82</v>
      </c>
    </row>
    <row r="66" spans="1:26" s="46" customFormat="1" ht="11.9" customHeight="1" x14ac:dyDescent="0.4">
      <c r="A66" s="30"/>
      <c r="B66" s="32" t="s">
        <v>55</v>
      </c>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s="46" customFormat="1" ht="11.9" customHeight="1" x14ac:dyDescent="0.4">
      <c r="A67" s="31"/>
      <c r="B67" s="33"/>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1.9" customHeight="1" x14ac:dyDescent="0.25">
      <c r="B68" s="35" t="s">
        <v>31</v>
      </c>
    </row>
    <row r="69" spans="1:26" ht="11.9" customHeight="1" x14ac:dyDescent="0.25">
      <c r="B69" s="35" t="s">
        <v>32</v>
      </c>
    </row>
    <row r="70" spans="1:26" ht="11.9" customHeight="1" x14ac:dyDescent="0.25">
      <c r="B70" s="35" t="s">
        <v>33</v>
      </c>
    </row>
    <row r="71" spans="1:26" ht="11.9" customHeight="1" x14ac:dyDescent="0.25">
      <c r="B71" s="35" t="s">
        <v>34</v>
      </c>
    </row>
    <row r="72" spans="1:26" ht="11.9" customHeight="1" x14ac:dyDescent="0.25">
      <c r="B72" s="35" t="s">
        <v>35</v>
      </c>
    </row>
    <row r="73" spans="1:26" ht="11.9" customHeight="1" x14ac:dyDescent="0.25">
      <c r="B73" s="35" t="s">
        <v>36</v>
      </c>
    </row>
    <row r="74" spans="1:26" ht="11.9" customHeight="1" x14ac:dyDescent="0.25">
      <c r="B74" s="35" t="s">
        <v>37</v>
      </c>
    </row>
    <row r="75" spans="1:26" ht="11.9" customHeight="1" x14ac:dyDescent="0.25">
      <c r="B75" s="35" t="s">
        <v>38</v>
      </c>
    </row>
    <row r="76" spans="1:26" ht="11.9" customHeight="1" x14ac:dyDescent="0.25">
      <c r="B76" s="35" t="s">
        <v>39</v>
      </c>
    </row>
    <row r="77" spans="1:26" ht="11.9" customHeight="1" x14ac:dyDescent="0.25">
      <c r="B77" s="35" t="s">
        <v>40</v>
      </c>
    </row>
    <row r="78" spans="1:26" ht="11.9" customHeight="1" x14ac:dyDescent="0.25">
      <c r="B78" s="35" t="s">
        <v>41</v>
      </c>
    </row>
    <row r="79" spans="1:26" ht="11.9" customHeight="1" x14ac:dyDescent="0.25">
      <c r="B79" s="35" t="s">
        <v>42</v>
      </c>
    </row>
    <row r="80" spans="1:26" ht="11.9" customHeight="1" x14ac:dyDescent="0.25">
      <c r="B80" s="35" t="s">
        <v>43</v>
      </c>
    </row>
    <row r="81" spans="2:2" ht="11.9" customHeight="1" x14ac:dyDescent="0.25">
      <c r="B81" s="35" t="s">
        <v>44</v>
      </c>
    </row>
    <row r="82" spans="2:2" ht="11.9" customHeight="1" x14ac:dyDescent="0.25">
      <c r="B82" s="35" t="s">
        <v>45</v>
      </c>
    </row>
    <row r="83" spans="2:2" ht="11.9" customHeight="1" x14ac:dyDescent="0.25">
      <c r="B83" s="35" t="s">
        <v>46</v>
      </c>
    </row>
    <row r="84" spans="2:2" ht="11.9" customHeight="1" x14ac:dyDescent="0.25">
      <c r="B84" s="35" t="s">
        <v>47</v>
      </c>
    </row>
    <row r="85" spans="2:2" ht="11.9" customHeight="1" x14ac:dyDescent="0.25">
      <c r="B85" s="35" t="s">
        <v>54</v>
      </c>
    </row>
    <row r="86" spans="2:2" ht="11.9" customHeight="1" x14ac:dyDescent="0.25">
      <c r="B86" s="35" t="s">
        <v>48</v>
      </c>
    </row>
    <row r="87" spans="2:2" ht="11.9" customHeight="1" x14ac:dyDescent="0.25">
      <c r="B87" s="35" t="s">
        <v>49</v>
      </c>
    </row>
    <row r="88" spans="2:2" ht="11.9" customHeight="1" x14ac:dyDescent="0.25">
      <c r="B88" s="35" t="s">
        <v>50</v>
      </c>
    </row>
    <row r="89" spans="2:2" ht="11.9" customHeight="1" x14ac:dyDescent="0.25">
      <c r="B89" s="35" t="s">
        <v>51</v>
      </c>
    </row>
    <row r="90" spans="2:2" ht="11.9" customHeight="1" x14ac:dyDescent="0.25">
      <c r="B90" s="35" t="s">
        <v>52</v>
      </c>
    </row>
    <row r="91" spans="2:2" ht="11.9" customHeight="1" x14ac:dyDescent="0.25">
      <c r="B91" s="35" t="s">
        <v>53</v>
      </c>
    </row>
    <row r="92" spans="2:2" s="160" customFormat="1" ht="53.9" customHeight="1" x14ac:dyDescent="0.25">
      <c r="B92" s="149" t="s">
        <v>216</v>
      </c>
    </row>
    <row r="93" spans="2:2" s="160" customFormat="1" ht="31.4" customHeight="1" x14ac:dyDescent="0.25">
      <c r="B93" s="149" t="s">
        <v>218</v>
      </c>
    </row>
    <row r="94" spans="2:2" s="160" customFormat="1" ht="32.9" customHeight="1" x14ac:dyDescent="0.25">
      <c r="B94" s="149" t="s">
        <v>217</v>
      </c>
    </row>
    <row r="95" spans="2:2" s="160" customFormat="1" ht="26.9" customHeight="1" x14ac:dyDescent="0.25">
      <c r="B95" s="149" t="s">
        <v>219</v>
      </c>
    </row>
    <row r="96" spans="2:2" s="160" customFormat="1" ht="41.9" customHeight="1" x14ac:dyDescent="0.25">
      <c r="B96" s="149" t="s">
        <v>227</v>
      </c>
    </row>
    <row r="97" spans="2:2" s="160" customFormat="1" ht="34.4" customHeight="1" x14ac:dyDescent="0.25">
      <c r="B97" s="149" t="s">
        <v>228</v>
      </c>
    </row>
    <row r="98" spans="2:2" s="160" customFormat="1" ht="31.4" customHeight="1" x14ac:dyDescent="0.25">
      <c r="B98" s="149" t="s">
        <v>229</v>
      </c>
    </row>
    <row r="99" spans="2:2" s="160" customFormat="1" ht="31.5" customHeight="1" x14ac:dyDescent="0.25">
      <c r="B99" s="149" t="s">
        <v>197</v>
      </c>
    </row>
    <row r="100" spans="2:2" s="160" customFormat="1" ht="31.5" customHeight="1" x14ac:dyDescent="0.25">
      <c r="B100" s="178"/>
    </row>
    <row r="101" spans="2:2" s="160" customFormat="1" ht="31.5" customHeight="1" x14ac:dyDescent="0.25">
      <c r="B101" s="35" t="s">
        <v>31</v>
      </c>
    </row>
    <row r="102" spans="2:2" s="160" customFormat="1" ht="31.5" customHeight="1" x14ac:dyDescent="0.25">
      <c r="B102" s="35" t="s">
        <v>32</v>
      </c>
    </row>
    <row r="103" spans="2:2" s="160" customFormat="1" ht="31.5" customHeight="1" x14ac:dyDescent="0.25">
      <c r="B103" s="35" t="s">
        <v>33</v>
      </c>
    </row>
    <row r="104" spans="2:2" s="160" customFormat="1" ht="31.5" customHeight="1" x14ac:dyDescent="0.25">
      <c r="B104" s="35" t="s">
        <v>34</v>
      </c>
    </row>
    <row r="105" spans="2:2" s="160" customFormat="1" ht="31.5" customHeight="1" x14ac:dyDescent="0.25">
      <c r="B105" s="35" t="s">
        <v>35</v>
      </c>
    </row>
    <row r="106" spans="2:2" s="160" customFormat="1" ht="31.5" customHeight="1" x14ac:dyDescent="0.25">
      <c r="B106" s="35" t="s">
        <v>36</v>
      </c>
    </row>
    <row r="107" spans="2:2" s="160" customFormat="1" ht="31.5" customHeight="1" x14ac:dyDescent="0.25">
      <c r="B107" s="35" t="s">
        <v>37</v>
      </c>
    </row>
    <row r="108" spans="2:2" s="160" customFormat="1" ht="31.5" customHeight="1" x14ac:dyDescent="0.25">
      <c r="B108" s="35" t="s">
        <v>38</v>
      </c>
    </row>
    <row r="109" spans="2:2" s="160" customFormat="1" ht="31.5" customHeight="1" x14ac:dyDescent="0.25">
      <c r="B109" s="35" t="s">
        <v>39</v>
      </c>
    </row>
    <row r="110" spans="2:2" s="160" customFormat="1" ht="31.5" customHeight="1" x14ac:dyDescent="0.25">
      <c r="B110" s="35" t="s">
        <v>40</v>
      </c>
    </row>
    <row r="111" spans="2:2" s="160" customFormat="1" ht="31.5" customHeight="1" x14ac:dyDescent="0.25">
      <c r="B111" s="35" t="s">
        <v>41</v>
      </c>
    </row>
    <row r="112" spans="2:2" s="160" customFormat="1" ht="31.5" customHeight="1" x14ac:dyDescent="0.25">
      <c r="B112" s="35" t="s">
        <v>42</v>
      </c>
    </row>
    <row r="113" spans="1:26" s="160" customFormat="1" ht="31.5" customHeight="1" x14ac:dyDescent="0.25">
      <c r="B113" s="35" t="s">
        <v>43</v>
      </c>
    </row>
    <row r="114" spans="1:26" s="160" customFormat="1" ht="31.5" customHeight="1" x14ac:dyDescent="0.25">
      <c r="B114" s="35" t="s">
        <v>44</v>
      </c>
    </row>
    <row r="115" spans="1:26" s="160" customFormat="1" ht="31.5" customHeight="1" x14ac:dyDescent="0.25">
      <c r="B115" s="35" t="s">
        <v>45</v>
      </c>
    </row>
    <row r="116" spans="1:26" s="160" customFormat="1" ht="31.5" customHeight="1" x14ac:dyDescent="0.25">
      <c r="B116" s="35" t="s">
        <v>46</v>
      </c>
    </row>
    <row r="117" spans="1:26" s="160" customFormat="1" ht="31.5" customHeight="1" x14ac:dyDescent="0.25">
      <c r="B117" s="35" t="s">
        <v>47</v>
      </c>
    </row>
    <row r="118" spans="1:26" s="160" customFormat="1" ht="31.5" customHeight="1" x14ac:dyDescent="0.25">
      <c r="B118" s="35" t="s">
        <v>54</v>
      </c>
    </row>
    <row r="119" spans="1:26" s="160" customFormat="1" ht="31.5" customHeight="1" x14ac:dyDescent="0.25">
      <c r="B119" s="35" t="s">
        <v>48</v>
      </c>
    </row>
    <row r="120" spans="1:26" s="160" customFormat="1" ht="31.5" customHeight="1" x14ac:dyDescent="0.25">
      <c r="B120" s="35" t="s">
        <v>49</v>
      </c>
    </row>
    <row r="121" spans="1:26" s="160" customFormat="1" ht="31.5" customHeight="1" x14ac:dyDescent="0.25">
      <c r="B121" s="35" t="s">
        <v>50</v>
      </c>
    </row>
    <row r="122" spans="1:26" s="160" customFormat="1" ht="31.5" customHeight="1" x14ac:dyDescent="0.25">
      <c r="B122" s="35" t="s">
        <v>51</v>
      </c>
    </row>
    <row r="123" spans="1:26" s="160" customFormat="1" ht="31.5" customHeight="1" x14ac:dyDescent="0.25">
      <c r="B123" s="35" t="s">
        <v>52</v>
      </c>
    </row>
    <row r="124" spans="1:26" s="160" customFormat="1" ht="31.5" customHeight="1" x14ac:dyDescent="0.25">
      <c r="B124" s="35" t="s">
        <v>53</v>
      </c>
    </row>
    <row r="125" spans="1:26" s="160" customFormat="1" ht="31.5" customHeight="1" x14ac:dyDescent="0.25">
      <c r="B125" s="149" t="s">
        <v>197</v>
      </c>
    </row>
    <row r="127" spans="1:26" s="46" customFormat="1" ht="11.9" customHeight="1" x14ac:dyDescent="0.4">
      <c r="A127" s="30"/>
      <c r="B127" s="32" t="s">
        <v>84</v>
      </c>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s="46" customFormat="1" ht="11.9" customHeight="1" x14ac:dyDescent="0.4">
      <c r="A128" s="31"/>
      <c r="B128" s="33"/>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1.9" customHeight="1" x14ac:dyDescent="0.25">
      <c r="B129" s="35" t="s">
        <v>94</v>
      </c>
    </row>
    <row r="130" spans="1:26" ht="11.9" customHeight="1" x14ac:dyDescent="0.25">
      <c r="B130" s="35" t="s">
        <v>5</v>
      </c>
    </row>
    <row r="131" spans="1:26" ht="11.9" customHeight="1" x14ac:dyDescent="0.25">
      <c r="B131" s="35" t="s">
        <v>95</v>
      </c>
    </row>
    <row r="132" spans="1:26" ht="11.9" customHeight="1" x14ac:dyDescent="0.25">
      <c r="B132"/>
    </row>
    <row r="133" spans="1:26" ht="11.9" customHeight="1" x14ac:dyDescent="0.25">
      <c r="B133" s="35" t="s">
        <v>86</v>
      </c>
    </row>
    <row r="134" spans="1:26" ht="11.9" customHeight="1" x14ac:dyDescent="0.25">
      <c r="B134" s="35" t="s">
        <v>161</v>
      </c>
    </row>
    <row r="135" spans="1:26" ht="11.9" customHeight="1" x14ac:dyDescent="0.25">
      <c r="B135"/>
    </row>
    <row r="136" spans="1:26" ht="11.9" customHeight="1" x14ac:dyDescent="0.25">
      <c r="B136" s="161" t="s">
        <v>221</v>
      </c>
    </row>
    <row r="137" spans="1:26" ht="11.9" customHeight="1" x14ac:dyDescent="0.25">
      <c r="B137" s="161" t="s">
        <v>164</v>
      </c>
    </row>
    <row r="138" spans="1:26" ht="11.9" customHeight="1" x14ac:dyDescent="0.25">
      <c r="B138"/>
    </row>
    <row r="139" spans="1:26" ht="11.9" customHeight="1" x14ac:dyDescent="0.25">
      <c r="B139"/>
    </row>
    <row r="140" spans="1:26" ht="11.9" customHeight="1" x14ac:dyDescent="0.4">
      <c r="A140" s="30"/>
      <c r="B140" s="32" t="s">
        <v>157</v>
      </c>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1.9" customHeight="1" x14ac:dyDescent="0.25">
      <c r="B141"/>
    </row>
    <row r="142" spans="1:26" ht="11.9" customHeight="1" x14ac:dyDescent="0.25">
      <c r="B142" s="35" t="s">
        <v>158</v>
      </c>
    </row>
    <row r="143" spans="1:26" ht="11.9" customHeight="1" x14ac:dyDescent="0.25">
      <c r="B143" s="35" t="s">
        <v>159</v>
      </c>
    </row>
    <row r="145" spans="1:26" s="46" customFormat="1" ht="11.9" customHeight="1" x14ac:dyDescent="0.4">
      <c r="A145" s="30"/>
      <c r="B145" s="32" t="s">
        <v>130</v>
      </c>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7" spans="1:26" ht="11.9" customHeight="1" x14ac:dyDescent="0.25">
      <c r="B147" s="221" t="s">
        <v>342</v>
      </c>
      <c r="C147" s="219" t="s">
        <v>345</v>
      </c>
      <c r="D147" s="219"/>
      <c r="E147" s="219"/>
      <c r="F147" s="219"/>
      <c r="G147" s="219"/>
      <c r="H147" s="219"/>
      <c r="I147" s="219"/>
    </row>
    <row r="148" spans="1:26" ht="11.9" customHeight="1" x14ac:dyDescent="0.25">
      <c r="B148" s="220" t="s">
        <v>343</v>
      </c>
      <c r="C148" s="219" t="s">
        <v>347</v>
      </c>
      <c r="D148" s="219"/>
      <c r="E148" s="219"/>
      <c r="F148" s="219"/>
      <c r="G148" s="219"/>
      <c r="H148" s="219"/>
      <c r="I148" s="219"/>
    </row>
    <row r="149" spans="1:26" ht="11.9" customHeight="1" x14ac:dyDescent="0.25">
      <c r="B149" s="218" t="s">
        <v>344</v>
      </c>
      <c r="C149" s="219" t="s">
        <v>346</v>
      </c>
      <c r="D149" s="219"/>
      <c r="E149" s="219"/>
      <c r="F149" s="219"/>
      <c r="G149" s="219"/>
      <c r="H149" s="219"/>
      <c r="I149" s="219"/>
    </row>
  </sheetData>
  <sheetProtection selectLockedCells="1"/>
  <customSheetViews>
    <customSheetView guid="{F8531A1D-0BE7-4C39-B6F0-44D7931A4F52}" showGridLines="0" printArea="1" hiddenColumns="1" state="hidden">
      <selection activeCell="B8" sqref="B8"/>
      <pageMargins left="0.7" right="0.7" top="0.75" bottom="0.75" header="0.3" footer="0.3"/>
      <pageSetup paperSize="9" scale="40" orientation="portrait" r:id="rId1"/>
      <headerFooter differentOddEven="1" differentFirst="1">
        <oddFooter>&amp;L&amp;"arial,Bold"&amp;10&amp;K3F3F3F &amp;C&amp;"arial,Bold"&amp;14&amp;KFF0000</oddFooter>
        <evenFooter>&amp;L&amp;"arial,Bold"&amp;10&amp;K3F3F3F &amp;C&amp;"arial,Bold"&amp;14&amp;KFF0000</evenFooter>
        <firstFooter>&amp;L&amp;"arial,Bold"&amp;10&amp;K3F3F3F &amp;C&amp;"arial,Bold"&amp;14&amp;KFF0000</firstFooter>
      </headerFooter>
    </customSheetView>
  </customSheetViews>
  <conditionalFormatting sqref="B149">
    <cfRule type="containsText" dxfId="0" priority="1" operator="containsText" text="Red">
      <formula>NOT(ISERROR(SEARCH("Red",B149)))</formula>
    </cfRule>
  </conditionalFormatting>
  <pageMargins left="0.7" right="0.7" top="0.75" bottom="0.75" header="0.3" footer="0.3"/>
  <pageSetup paperSize="9" scale="40" orientation="portrait" r:id="rId2"/>
  <headerFooter differentOddEven="1" differentFirst="1">
    <oddFooter xml:space="preserve">&amp;L&amp;"Calibri"&amp;11&amp;K000000&amp;"arial,Bold"&amp;10&amp;K3F3F3F &amp;C&amp;"arial,Bold"&amp;14&amp;KFF0000 &amp;L&amp;"Calibri"&amp;11&amp;K000000&amp;"arial,Bold"&amp;10&amp;K3F3F3F </oddFooter>
    <evenFooter xml:space="preserve">&amp;L&amp;"Calibri"&amp;11&amp;K000000&amp;"arial,Bold"&amp;10&amp;K3F3F3F &amp;C&amp;"arial,Bold"&amp;14&amp;KFF0000 &amp;L&amp;"Calibri"&amp;11&amp;K000000&amp;"arial,Bold"&amp;10&amp;K3F3F3F </evenFooter>
    <firstFooter xml:space="preserve">&amp;L&amp;"Calibri"&amp;11&amp;K000000&amp;"arial,Bold"&amp;10&amp;K3F3F3F &amp;C&amp;"arial,Bold"&amp;14&amp;KFF0000 &amp;L&amp;"Calibri"&amp;11&amp;K000000&amp;"arial,Bold"&amp;10&amp;K3F3F3F </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pc="http://schemas.microsoft.com/office/infopath/2007/PartnerControl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Description="Create a new document." ma:contentTypeID="0x010100393622A36A83A7439E16E842C7933804" ma:contentTypeName="Document" ma:contentTypeScope="" ma:contentTypeVersion="10" ma:versionID="ee9b5c3f31ae51e8546cb4a01e6ec826">
  <xsd:schema xmlns:xsd="http://www.w3.org/2001/XMLSchema" xmlns:ns3="c93116ac-fc53-426d-9414-a1cb3b1334eb" xmlns:p="http://schemas.microsoft.com/office/2006/metadata/properties" xmlns:xs="http://www.w3.org/2001/XMLSchema" ma:fieldsID="9dd69e10edc711d21459197c590d5a38" ma:root="true" ns3:_="" targetNamespace="http://schemas.microsoft.com/office/2006/metadata/properties">
    <xsd:import namespace="c93116ac-fc53-426d-9414-a1cb3b1334eb"/>
    <xsd:element name="properties">
      <xsd:complexType>
        <xsd:sequence>
          <xsd:element name="documentManagement">
            <xsd:complexType>
              <xsd:all>
                <xsd:element minOccurs="0" ref="ns3:MediaServiceMetadata"/>
                <xsd:element minOccurs="0" ref="ns3:MediaServiceFastMetadata"/>
                <xsd:element minOccurs="0" ref="ns3:MediaServiceAutoKeyPoints"/>
                <xsd:element minOccurs="0" ref="ns3:MediaServiceKeyPoints"/>
                <xsd:element minOccurs="0" ref="ns3:MediaServiceAutoTags"/>
                <xsd:element minOccurs="0" ref="ns3:MediaServiceGenerationTime"/>
                <xsd:element minOccurs="0" ref="ns3:MediaServiceEventHashCode"/>
                <xsd:element minOccurs="0" ref="ns3:MediaServiceDateTaken"/>
                <xsd:element minOccurs="0" ref="ns3:MediaServiceOCR"/>
                <xsd:element minOccurs="0" ref="ns3:MediaServiceLocation"/>
              </xsd:all>
            </xsd:complexType>
          </xsd:element>
        </xsd:sequence>
      </xsd:complexType>
    </xsd:element>
  </xsd:schema>
  <xsd:schema xmlns:xsd="http://www.w3.org/2001/XMLSchema" xmlns:dms="http://schemas.microsoft.com/office/2006/documentManagement/types" xmlns:pc="http://schemas.microsoft.com/office/infopath/2007/PartnerControls" xmlns:xs="http://www.w3.org/2001/XMLSchema" elementFormDefault="qualified" targetNamespace="c93116ac-fc53-426d-9414-a1cb3b1334eb">
    <xsd:import namespace="http://schemas.microsoft.com/office/2006/documentManagement/types"/>
    <xsd:import namespace="http://schemas.microsoft.com/office/infopath/2007/PartnerControls"/>
    <xsd:element ma:displayName="MediaServiceMetadata" ma:hidden="true" ma:index="8" ma:internalName="MediaServiceMetadata" ma:readOnly="true" name="MediaServiceMetadata" nillable="true">
      <xsd:simpleType>
        <xsd:restriction base="dms:Note"/>
      </xsd:simpleType>
    </xsd:element>
    <xsd:element ma:displayName="MediaServiceFastMetadata" ma:hidden="true" ma:index="9" ma:internalName="MediaServiceFastMetadata" ma:readOnly="true" name="MediaServiceFastMetadata" nillable="true">
      <xsd:simpleType>
        <xsd:restriction base="dms:Note"/>
      </xsd:simpleType>
    </xsd:element>
    <xsd:element ma:displayName="MediaServiceAutoKeyPoints" ma:hidden="true" ma:index="10" ma:internalName="MediaServiceAutoKeyPoints" ma:readOnly="true" name="MediaServiceAutoKeyPoints" nillable="true">
      <xsd:simpleType>
        <xsd:restriction base="dms:Note"/>
      </xsd:simpleType>
    </xsd:element>
    <xsd:element ma:displayName="KeyPoints" ma:index="11" ma:internalName="MediaServiceKeyPoints" ma:readOnly="true" name="MediaServiceKeyPoints" nillable="true">
      <xsd:simpleType>
        <xsd:restriction base="dms:Note">
          <xsd:maxLength value="255"/>
        </xsd:restriction>
      </xsd:simpleType>
    </xsd:element>
    <xsd:element ma:displayName="Tags" ma:index="12" ma:internalName="MediaServiceAutoTags" ma:readOnly="true" name="MediaServiceAutoTags" nillable="true">
      <xsd:simpleType>
        <xsd:restriction base="dms:Text"/>
      </xsd:simpleType>
    </xsd:element>
    <xsd:element ma:displayName="MediaServiceGenerationTime" ma:hidden="true" ma:index="13" ma:internalName="MediaServiceGenerationTime" ma:readOnly="true" name="MediaServiceGenerationTime" nillable="true">
      <xsd:simpleType>
        <xsd:restriction base="dms:Text"/>
      </xsd:simpleType>
    </xsd:element>
    <xsd:element ma:displayName="MediaServiceEventHashCode" ma:hidden="true" ma:index="14" ma:internalName="MediaServiceEventHashCode" ma:readOnly="true" name="MediaServiceEventHashCode" nillable="true">
      <xsd:simpleType>
        <xsd:restriction base="dms:Text"/>
      </xsd:simpleType>
    </xsd:element>
    <xsd:element ma:displayName="MediaServiceDateTaken" ma:hidden="true" ma:index="15" ma:internalName="MediaServiceDateTaken" ma:readOnly="true" name="MediaServiceDateTaken" nillable="true">
      <xsd:simpleType>
        <xsd:restriction base="dms:Text"/>
      </xsd:simpleType>
    </xsd:element>
    <xsd:element ma:displayName="Extracted Text" ma:index="16" ma:internalName="MediaServiceOCR" ma:readOnly="true" name="MediaServiceOCR" nillable="true">
      <xsd:simpleType>
        <xsd:restriction base="dms:Note">
          <xsd:maxLength value="255"/>
        </xsd:restriction>
      </xsd:simpleType>
    </xsd:element>
    <xsd:element ma:displayName="Location" ma:index="17" ma:internalName="MediaServiceLocation" ma:readOnly="true" name="MediaServiceLocation" nillable="true">
      <xsd:simpleType>
        <xsd:restriction base="dms:Text"/>
      </xsd:simpleType>
    </xsd:element>
  </xsd:schema>
  <xsd:schema xmlns:xsd="http://www.w3.org/2001/XMLSchema" xmlns="http://schemas.openxmlformats.org/package/2006/metadata/core-properties" xmlns:dc="http://purl.org/dc/elements/1.1/" xmlns:dcterms="http://purl.org/dc/terms/" xmlns:odoc="http://schemas.microsoft.com/internal/obd" xmlns:xsi="http://www.w3.org/2001/XMLSchema-instance" attributeFormDefault="unqualified" blockDefault="#all" elementFormDefault="qualified" targetNamespace="http://schemas.openxmlformats.org/package/2006/metadata/core-properties">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maxOccurs="1" minOccurs="0" ref="dc:creator"/>
        <xsd:element maxOccurs="1" minOccurs="0" ref="dcterms:created"/>
        <xsd:element maxOccurs="1" minOccurs="0" ref="dc:identifier"/>
        <xsd:element ma:displayName="Content Type" ma:index="0" maxOccurs="1" minOccurs="0" name="contentType" type="xsd:string"/>
        <xsd:element ma:displayName="Title" ma:index="4" maxOccurs="1" minOccurs="0" ref="dc:title"/>
        <xsd:element maxOccurs="1" minOccurs="0" ref="dc:subject"/>
        <xsd:element maxOccurs="1" minOccurs="0" ref="dc:description"/>
        <xsd:element maxOccurs="1" minOccurs="0" name="keywords" type="xsd:string"/>
        <xsd:element maxOccurs="1" minOccurs="0" ref="dc:language"/>
        <xsd:element maxOccurs="1" minOccurs="0" name="category" type="xsd:string"/>
        <xsd:element maxOccurs="1" minOccurs="0" name="version" type="xsd:string"/>
        <xsd:element maxOccurs="1" minOccurs="0" name="revision" type="xsd:string">
          <xsd:annotation>
            <xsd:documentation>
                        This value indicates the number of saves or revisions. The application is responsible for updating this value after each revision.
                    </xsd:documentation>
          </xsd:annotation>
        </xsd:element>
        <xsd:element maxOccurs="1" minOccurs="0" name="lastModifiedBy" type="xsd:string"/>
        <xsd:element maxOccurs="1" minOccurs="0" ref="dcterms:modified"/>
        <xsd:element maxOccurs="1" minOccurs="0" name="contentStatus" type="xsd:string"/>
      </xsd:all>
    </xsd:complexType>
  </xsd:schema>
  <xs:schema xmlns:xs="http://www.w3.org/2001/XMLSchema" xmlns:pc="http://schemas.microsoft.com/office/infopath/2007/PartnerControls" attributeFormDefault="unqualified" elementFormDefault="qualified" targetNamespace="http://schemas.microsoft.com/office/infopath/2007/PartnerControls">
    <xs:element name="Person">
      <xs:complexType>
        <xs:sequence>
          <xs:element minOccurs="0" ref="pc:DisplayName"/>
          <xs:element minOccurs="0" ref="pc:AccountId"/>
          <xs:element minOccurs="0" ref="pc:AccountType"/>
        </xs:sequence>
      </xs:complexType>
    </xs:element>
    <xs:element name="DisplayName" type="xs:string"/>
    <xs:element name="AccountId" type="xs:string"/>
    <xs:element name="AccountType" type="xs:string"/>
    <xs:element name="BDCAssociatedEntity">
      <xs:complexType>
        <xs:sequence>
          <xs:element maxOccurs="unbounded" minOccurs="0" ref="pc:BDCEntity"/>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minOccurs="0" ref="pc:EntityDisplayName"/>
          <xs:element minOccurs="0" ref="pc:EntityInstanceReference"/>
          <xs:element minOccurs="0" ref="pc:EntityId1"/>
          <xs:element minOccurs="0" ref="pc:EntityId2"/>
          <xs:element minOccurs="0" ref="pc:EntityId3"/>
          <xs:element minOccurs="0" ref="pc:EntityId4"/>
          <xs:element minOccurs="0" ref="pc:EntityId5"/>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maxOccurs="unbounded" minOccurs="0" ref="pc:TermInfo"/>
        </xs:sequence>
      </xs:complexType>
    </xs:element>
    <xs:element name="TermInfo">
      <xs:complexType>
        <xs:sequence>
          <xs:element minOccurs="0" ref="pc:TermName"/>
          <xs:element minOccurs="0" ref="pc:TermId"/>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864959-1AF4-483F-8083-16AB139FDCB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3116ac-fc53-426d-9414-a1cb3b1334eb"/>
    <ds:schemaRef ds:uri="http://www.w3.org/XML/1998/namespace"/>
    <ds:schemaRef ds:uri="http://purl.org/dc/dcmitype/"/>
  </ds:schemaRefs>
</ds:datastoreItem>
</file>

<file path=customXml/itemProps2.xml><?xml version="1.0" encoding="utf-8"?>
<ds:datastoreItem xmlns:ds="http://schemas.openxmlformats.org/officeDocument/2006/customXml" ds:itemID="{F268D9D8-62AA-495A-AED2-57D942F3B5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3116ac-fc53-426d-9414-a1cb3b1334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C5245E-40BF-4F50-B64C-60FC4E2A98DF}">
  <ds:schemaRefs>
    <ds:schemaRef ds:uri="http://schemas.microsoft.com/sharepoint/v3/contenttype/forms"/>
  </ds:schemaRefs>
</ds:datastoreItem>
</file>

<file path=docMetadata/LabelInfo.xml><?xml version="1.0" encoding="utf-8"?>
<clbl:labelList xmlns:clbl="http://schemas.microsoft.com/office/2020/mipLabelMetadata">
  <clbl:label id="{906fd932-e23a-4c56-b72d-cd1ac85ce494}" enabled="1" method="Privileged" siteId="{5094c7a7-0748-466e-941e-72882c3097b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V Form D-Dec RW</vt:lpstr>
      <vt:lpstr>V Form C-RW</vt:lpstr>
      <vt:lpstr>V Form D-Dec CW</vt:lpstr>
      <vt:lpstr>V Form C2-CW</vt:lpstr>
      <vt:lpstr>Indirect Costs Calc (VT-Indire)</vt:lpstr>
      <vt:lpstr>Contingency Calc (VT-Cont)</vt:lpstr>
      <vt:lpstr>Escalation Calculator (VT-CEsc)</vt:lpstr>
      <vt:lpstr>V Form D-QTR</vt:lpstr>
      <vt:lpstr>Assumptions_GEN</vt:lpstr>
      <vt:lpstr>'V Form C2-CW'!_FilterDatabase</vt:lpstr>
      <vt:lpstr>'V Form D-Dec CW'!ClaimID</vt:lpstr>
      <vt:lpstr>ClaimID</vt:lpstr>
      <vt:lpstr>'V Form D-Dec CW'!DeliveryAgent</vt:lpstr>
      <vt:lpstr>DeliveryAgent</vt:lpstr>
      <vt:lpstr>'V Form D-Dec CW'!EventName</vt:lpstr>
      <vt:lpstr>EventName</vt:lpstr>
      <vt:lpstr>Assumptions_GEN!Print_Area</vt:lpstr>
      <vt:lpstr>'Contingency Calc (VT-Cont)'!Print_Area</vt:lpstr>
      <vt:lpstr>'Escalation Calculator (VT-CEsc)'!Print_Area</vt:lpstr>
      <vt:lpstr>'V Form C2-CW'!Print_Area</vt:lpstr>
      <vt:lpstr>'V Form C-RW'!Print_Area</vt:lpstr>
      <vt:lpstr>'V Form D-Dec CW'!Print_Area</vt:lpstr>
      <vt:lpstr>'V Form D-Dec RW'!Print_Area</vt:lpstr>
    </vt:vector>
  </TitlesOfParts>
  <Company>Deloitte Touche Tohmatsu Services,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Donna Kennedy (DJCS)</dc:creator>
  <cp:lastModifiedBy>Lydia M Griffiths (DJCS)</cp:lastModifiedBy>
  <cp:lastPrinted>2024-06-04T01:29:19Z</cp:lastPrinted>
  <dcterms:created xsi:type="dcterms:W3CDTF">2018-10-08T22:18:04Z</dcterms:created>
  <dcterms:modified xsi:type="dcterms:W3CDTF">2024-09-24T01:18:07Z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0x010100393622A36A83A7439E16E842C7933804</vt:lpwstr>
  </property>
  <property fmtid="{D5CDD505-2E9C-101B-9397-08002B2CF9AE}" pid="3" name="TitusGUID">
    <vt:lpwstr>e86959a4-6f8f-4dda-bd4a-8a8ca27db49e</vt:lpwstr>
  </property>
  <property fmtid="{D5CDD505-2E9C-101B-9397-08002B2CF9AE}" pid="4" name="MSIP_Label_7158ebbd-6c5e-441f-bfc9-4eb8c11e3978_Enabled">
    <vt:lpwstr>True</vt:lpwstr>
  </property>
  <property fmtid="{D5CDD505-2E9C-101B-9397-08002B2CF9AE}" pid="5" name="MSIP_Label_7158ebbd-6c5e-441f-bfc9-4eb8c11e3978_SiteId">
    <vt:lpwstr>722ea0be-3e1c-4b11-ad6f-9401d6856e24</vt:lpwstr>
  </property>
  <property fmtid="{D5CDD505-2E9C-101B-9397-08002B2CF9AE}" pid="6" name="MSIP_Label_7158ebbd-6c5e-441f-bfc9-4eb8c11e3978_Owner">
    <vt:lpwstr>Donna.Kennedy@dtf.vic.gov.au</vt:lpwstr>
  </property>
  <property fmtid="{D5CDD505-2E9C-101B-9397-08002B2CF9AE}" pid="7" name="MSIP_Label_7158ebbd-6c5e-441f-bfc9-4eb8c11e3978_SetDate">
    <vt:lpwstr>2019-06-03T21:19:47.7414474Z</vt:lpwstr>
  </property>
  <property fmtid="{D5CDD505-2E9C-101B-9397-08002B2CF9AE}" pid="8" name="MSIP_Label_7158ebbd-6c5e-441f-bfc9-4eb8c11e3978_Name">
    <vt:lpwstr>OFFICIAL</vt:lpwstr>
  </property>
  <property fmtid="{D5CDD505-2E9C-101B-9397-08002B2CF9AE}" pid="9" name="MSIP_Label_7158ebbd-6c5e-441f-bfc9-4eb8c11e3978_Application">
    <vt:lpwstr>Microsoft Azure Information Protection</vt:lpwstr>
  </property>
  <property fmtid="{D5CDD505-2E9C-101B-9397-08002B2CF9AE}" pid="10" name="MSIP_Label_7158ebbd-6c5e-441f-bfc9-4eb8c11e3978_Extended_MSFT_Method">
    <vt:lpwstr>Manual</vt:lpwstr>
  </property>
  <property fmtid="{D5CDD505-2E9C-101B-9397-08002B2CF9AE}" pid="11" name="Sensitivity">
    <vt:lpwstr>OFFICIAL</vt:lpwstr>
  </property>
  <property fmtid="{D5CDD505-2E9C-101B-9397-08002B2CF9AE}" pid="12" name="Classification">
    <vt:lpwstr>Do Not Mark</vt:lpwstr>
  </property>
</Properties>
</file>